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C:\Users\GAE\Desktop\"/>
    </mc:Choice>
  </mc:AlternateContent>
  <xr:revisionPtr revIDLastSave="0" documentId="13_ncr:1_{6C2BF970-6AC2-4AD2-A406-3AE8ADDE1309}" xr6:coauthVersionLast="47" xr6:coauthVersionMax="47" xr10:uidLastSave="{00000000-0000-0000-0000-000000000000}"/>
  <workbookProtection workbookAlgorithmName="SHA-512" workbookHashValue="W+yxQy++CiKZKwLfQPgoCufbYvgt2Dp4QAPZn6GXwg53bQSfbH/Nfox0pW+SNO+SQxSKRoukTxh32IcZWaHYUw==" workbookSaltValue="AeTLHNXw4QkpAMwhgpY1mg==" workbookSpinCount="100000" lockStructure="1"/>
  <bookViews>
    <workbookView xWindow="12075" yWindow="-16320" windowWidth="29040" windowHeight="15720" tabRatio="916" xr2:uid="{00000000-000D-0000-FFFF-FFFF00000000}"/>
  </bookViews>
  <sheets>
    <sheet name="Berechnung" sheetId="3" r:id="rId1"/>
    <sheet name="Gesamterlösermittlung Jahr 1" sheetId="11" r:id="rId2"/>
    <sheet name="Gesamterlösermittlung Jahr  2" sheetId="23" r:id="rId3"/>
    <sheet name="Gesamterlösermittlung Jahr  3" sheetId="24" r:id="rId4"/>
    <sheet name="Gesamterlösermittlung Jahr  4" sheetId="25" r:id="rId5"/>
    <sheet name="Gesamterlösermittlung Jahr 5" sheetId="26" r:id="rId6"/>
    <sheet name="Gesamterlösermittlung Jahr 6" sheetId="27" r:id="rId7"/>
    <sheet name="Fahrgastzahlen " sheetId="2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3" l="1"/>
  <c r="C22" i="3"/>
  <c r="D22" i="3"/>
  <c r="E22" i="3"/>
  <c r="F22" i="3"/>
  <c r="G22" i="3"/>
  <c r="B22" i="3"/>
  <c r="G36" i="3"/>
  <c r="G35" i="3"/>
  <c r="G33" i="3"/>
  <c r="G32" i="3"/>
  <c r="F32" i="3"/>
  <c r="G31" i="3"/>
  <c r="B31" i="3"/>
  <c r="B29" i="3"/>
  <c r="G29" i="3"/>
  <c r="F29" i="3"/>
  <c r="F31" i="3" s="1"/>
  <c r="F33" i="3" s="1"/>
  <c r="F35" i="3" s="1"/>
  <c r="F36" i="3" s="1"/>
  <c r="D29" i="3"/>
  <c r="D31" i="3" s="1"/>
  <c r="C29" i="3"/>
  <c r="C31" i="3" s="1"/>
  <c r="E29" i="3" l="1"/>
  <c r="E31" i="3" s="1"/>
  <c r="C8" i="27"/>
  <c r="C15" i="27" s="1"/>
  <c r="H9" i="21" a="1"/>
  <c r="H9" i="21" s="1"/>
  <c r="B12" i="3" l="1"/>
  <c r="C12" i="3" l="1"/>
  <c r="C25" i="3" s="1"/>
  <c r="B7" i="21"/>
  <c r="B25" i="3"/>
  <c r="D9" i="21"/>
  <c r="E9" i="21"/>
  <c r="F9" i="21"/>
  <c r="G9" i="21"/>
  <c r="C9" i="21"/>
  <c r="B2" i="27" l="1"/>
  <c r="B2" i="26"/>
  <c r="B2" i="24"/>
  <c r="B2" i="25"/>
  <c r="D12" i="3"/>
  <c r="C7" i="21"/>
  <c r="E12" i="3" l="1"/>
  <c r="F12" i="3" s="1"/>
  <c r="G12" i="3" s="1"/>
  <c r="G25" i="3" s="1"/>
  <c r="D7" i="21"/>
  <c r="D25" i="3"/>
  <c r="E7" i="21" l="1"/>
  <c r="E25" i="3"/>
  <c r="C8" i="26"/>
  <c r="C15" i="26" s="1"/>
  <c r="C8" i="25"/>
  <c r="C15" i="25" s="1"/>
  <c r="E32" i="3" s="1"/>
  <c r="E33" i="3" s="1"/>
  <c r="E35" i="3" s="1"/>
  <c r="E36" i="3" s="1"/>
  <c r="C8" i="24"/>
  <c r="C15" i="24" s="1"/>
  <c r="D32" i="3" s="1"/>
  <c r="D33" i="3" s="1"/>
  <c r="D35" i="3" s="1"/>
  <c r="D36" i="3" s="1"/>
  <c r="B2" i="23"/>
  <c r="C8" i="23"/>
  <c r="C15" i="23" s="1"/>
  <c r="C32" i="3" s="1"/>
  <c r="C33" i="3" s="1"/>
  <c r="C35" i="3" s="1"/>
  <c r="C36" i="3" s="1"/>
  <c r="B2" i="11"/>
  <c r="F25" i="3" l="1"/>
  <c r="F7" i="21"/>
  <c r="G7" i="21"/>
  <c r="C8" i="11" l="1"/>
  <c r="C15" i="11" s="1"/>
  <c r="B32" i="3" s="1"/>
  <c r="B33" i="3" s="1"/>
  <c r="B35" i="3" s="1"/>
  <c r="B36" i="3" l="1"/>
  <c r="H35" i="3"/>
  <c r="H29" i="3"/>
  <c r="H8" i="21"/>
  <c r="H32" i="3" l="1"/>
  <c r="H30" i="3"/>
  <c r="H31" i="3" s="1"/>
  <c r="H17" i="3"/>
  <c r="H33" i="3" l="1"/>
  <c r="H18" i="3"/>
  <c r="H19" i="3" l="1"/>
  <c r="H20" i="3" l="1"/>
  <c r="H36" i="3" s="1"/>
  <c r="H22" i="3" l="1"/>
  <c r="H3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<sst xmlns="http://schemas.openxmlformats.org/spreadsheetml/2006/main" count="322" uniqueCount="69">
  <si>
    <t xml:space="preserve">Schlussrechnung </t>
  </si>
  <si>
    <t xml:space="preserve">Liniennummer </t>
  </si>
  <si>
    <t xml:space="preserve">Regiobuslinie </t>
  </si>
  <si>
    <t xml:space="preserve">Antragsteller </t>
  </si>
  <si>
    <t>Betriebsstart (Fahrplanjahr)</t>
  </si>
  <si>
    <t xml:space="preserve">Förderhöchstsumme </t>
  </si>
  <si>
    <t>Jährliche Mehrkosten</t>
  </si>
  <si>
    <t xml:space="preserve">Landesdesign </t>
  </si>
  <si>
    <t>Ja</t>
  </si>
  <si>
    <t>Gesamtzeit</t>
  </si>
  <si>
    <t>Falls sich die Förderperiode im ersten und/oder letzten Fahrplanjahr nicht über ein vollständiges Fahrplanjahr erstreckt, geben Sie bitte die Anzahl der Tage an, die der Förderperiode zugeordnet werden können.</t>
  </si>
  <si>
    <t xml:space="preserve">Anzahl Tage </t>
  </si>
  <si>
    <t>Bitte den Aufwand, Erlöse, Förderanspruch und Auszahlung aus den Mittelanforderungen für jedes Jahr übernehmen.</t>
  </si>
  <si>
    <t>Aufwand angemeldet</t>
  </si>
  <si>
    <t>Erlös angemeldet</t>
  </si>
  <si>
    <t>Defizit angemeldet</t>
  </si>
  <si>
    <r>
      <t xml:space="preserve">Förderanspruch angemeldet
</t>
    </r>
    <r>
      <rPr>
        <sz val="9"/>
        <color theme="1"/>
        <rFont val="Univers LT 45 Light"/>
      </rPr>
      <t>(50 % oder 60 %)</t>
    </r>
  </si>
  <si>
    <r>
      <t xml:space="preserve">Auszahlung
</t>
    </r>
    <r>
      <rPr>
        <sz val="9"/>
        <color theme="1"/>
        <rFont val="Univers LT 45 Light"/>
      </rPr>
      <t>(1. Jahr 80 %; 2. Jahr 90 %)</t>
    </r>
  </si>
  <si>
    <t xml:space="preserve">Nachrichtlich: Einbehalten wegen Abschlagszahlung
</t>
  </si>
  <si>
    <t xml:space="preserve">Schlussreichnung </t>
  </si>
  <si>
    <t>Bitte tragen Sie den BW-Index für das jeweilige Jahr ein.</t>
  </si>
  <si>
    <t>BW-Index</t>
  </si>
  <si>
    <t>Tatsächlicher Aufwand (Spitzabrechnung)</t>
  </si>
  <si>
    <t>Fahrtausfall</t>
  </si>
  <si>
    <t>Aufwand gem. Schlussrechnung</t>
  </si>
  <si>
    <t>Erlös gem. Schlussrechnung</t>
  </si>
  <si>
    <t>Defizit gem. Schlussrechnung</t>
  </si>
  <si>
    <r>
      <t xml:space="preserve">Förderanspruch gem. Schlussrechnung
</t>
    </r>
    <r>
      <rPr>
        <sz val="9"/>
        <color theme="1"/>
        <rFont val="Univers LT 45 Light"/>
      </rPr>
      <t>(50 % oder 60 %)</t>
    </r>
  </si>
  <si>
    <t>Differenz zu den geleisteten Auszahlungen</t>
  </si>
  <si>
    <t xml:space="preserve"> nach Berücksichtigung FHS </t>
  </si>
  <si>
    <t>Gesamterlösermittlung für Linien ohne eigenwirtschaftlich erbrachter Kernleistung</t>
  </si>
  <si>
    <t xml:space="preserve">Erlöse aus dem Jahr </t>
  </si>
  <si>
    <t>Der Linie zuzuscheidende…</t>
  </si>
  <si>
    <t>Bemerkungen</t>
  </si>
  <si>
    <t>Fahrgelderlöse im Abrechnungsjahr - alle Fahrten</t>
  </si>
  <si>
    <t>+</t>
  </si>
  <si>
    <t xml:space="preserve">§15 ÖPNVG-Mittel </t>
  </si>
  <si>
    <t>§ 231 SGB-Satz</t>
  </si>
  <si>
    <t>§ 231 SGB-Mittel</t>
  </si>
  <si>
    <t xml:space="preserve">Ausgleichsleistungen für das Deutschlandticket (ab Jahr 2023 erforderlich) </t>
  </si>
  <si>
    <t>Ausgleichsleistungen für das 9 Euro Ticket ( für das Jahr 2022)</t>
  </si>
  <si>
    <t>Corona Rettungsschirmgelder (für die Jahre 2020, 2021, 2022 )</t>
  </si>
  <si>
    <t>§ 9 ÖPNVG-Mittel od. Verbundbedingte Lasten</t>
  </si>
  <si>
    <t xml:space="preserve">sonstige Einnahmen </t>
  </si>
  <si>
    <t xml:space="preserve"> = </t>
  </si>
  <si>
    <t>Gesamterlös des Abrechnungsjahres</t>
  </si>
  <si>
    <t xml:space="preserve">Checkliste </t>
  </si>
  <si>
    <t xml:space="preserve">Erforderlich Unterlagen / Angaben </t>
  </si>
  <si>
    <t xml:space="preserve">Bitte mit X bestätigen </t>
  </si>
  <si>
    <t xml:space="preserve">Bemerkungen </t>
  </si>
  <si>
    <t>Fahrgelderlöse ausgewiesen (auf Basis der Erhebungen)</t>
  </si>
  <si>
    <t xml:space="preserve">Berechnung der Fahrgelderlöse anhand des linienspezifischen Erlössatzes ist dargestellt  </t>
  </si>
  <si>
    <t xml:space="preserve">Fahrkartenmix inklusive monetärer Bewertung von Ticketarten liegt vor </t>
  </si>
  <si>
    <t xml:space="preserve">§15 ÖPNVG-Mittel sind ausgewiesen </t>
  </si>
  <si>
    <t>§ 231 SGB-Mittel-Satz ist ausgewiesen</t>
  </si>
  <si>
    <t>Ausgleichsleistungen für das Deutschlandticket sind ausgewiesen</t>
  </si>
  <si>
    <t xml:space="preserve">Ausgleichsleistungen für das 9 Euro Ticket ausgewiesen oder nicht erhalten </t>
  </si>
  <si>
    <t>Rettungsschirmgelder für die Jahre 2020/2021/2022 ausgewiesen oder nicht erhalten</t>
  </si>
  <si>
    <t>weitere Ausgleichsleistungen wurden an den Landkreis ausgezahlt  (wenn ja ausgwählt: bitte Auflistung der ausgezahlten Mittel im Feld Bemerkungen eintragen)</t>
  </si>
  <si>
    <t>Nein</t>
  </si>
  <si>
    <t>x</t>
  </si>
  <si>
    <t xml:space="preserve">Fahrgastzahlen </t>
  </si>
  <si>
    <t>Liniennummer</t>
  </si>
  <si>
    <t/>
  </si>
  <si>
    <t>Regiobuslinie mit Liniennummer</t>
  </si>
  <si>
    <t xml:space="preserve">Gesamt </t>
  </si>
  <si>
    <t>Anzahl Fahrgäste</t>
  </si>
  <si>
    <t xml:space="preserve">Steigerung </t>
  </si>
  <si>
    <r>
      <rPr>
        <b/>
        <sz val="11"/>
        <color theme="1"/>
        <rFont val="Calibri"/>
        <family val="2"/>
        <scheme val="minor"/>
      </rPr>
      <t>Fahrgäste</t>
    </r>
    <r>
      <rPr>
        <sz val="11"/>
        <color theme="1"/>
        <rFont val="Calibri"/>
        <family val="2"/>
        <scheme val="minor"/>
      </rPr>
      <t xml:space="preserve">
-Bei einer Anbindung eines Mittelzentrums an den SPNV im Verdichtungsraum: min 200.000 
-Bei einer Anbindung an ein Mittelzentrum / einen Lückenschluss im ländlichen Raum und in einer Randzone Verdichtungsraum: min 100.000
-Bei einer Anbindung an ein Unterzentrum an den SPNV: min 60.000
</t>
    </r>
    <r>
      <rPr>
        <b/>
        <sz val="11"/>
        <color theme="1"/>
        <rFont val="Calibri"/>
        <family val="2"/>
        <scheme val="minor"/>
      </rPr>
      <t xml:space="preserve">Steigerung Fahrgastzahlen
</t>
    </r>
    <r>
      <rPr>
        <sz val="11"/>
        <color theme="1"/>
        <rFont val="Calibri"/>
        <family val="2"/>
        <scheme val="minor"/>
      </rPr>
      <t xml:space="preserve"> 3% p.a. in den ersten fünf Betriebsjahren, danach 1,5 %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</si>
</sst>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€&quot;"/>
    <numFmt numFmtId="165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Univers LT 45 Light"/>
    </font>
    <font>
      <b/>
      <sz val="11"/>
      <color theme="1"/>
      <name val="Univers LT 45 Light"/>
    </font>
    <font>
      <sz val="9"/>
      <color theme="1"/>
      <name val="Univers LT 45 Light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Univers LT 45 Light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7" fillId="0" borderId="0" xfId="2" applyAlignment="1">
      <alignment vertical="center"/>
    </xf>
    <xf numFmtId="0" fontId="9" fillId="0" borderId="0" xfId="2" applyFont="1"/>
    <xf numFmtId="0" fontId="7" fillId="4" borderId="0" xfId="2" applyFill="1" applyAlignment="1" applyProtection="1">
      <alignment horizontal="left"/>
      <protection locked="0"/>
    </xf>
    <xf numFmtId="0" fontId="7" fillId="0" borderId="0" xfId="2"/>
    <xf numFmtId="0" fontId="7" fillId="0" borderId="18" xfId="2" applyBorder="1"/>
    <xf numFmtId="0" fontId="7" fillId="0" borderId="19" xfId="2" applyBorder="1"/>
    <xf numFmtId="0" fontId="7" fillId="0" borderId="6" xfId="2" applyBorder="1" applyAlignment="1">
      <alignment wrapText="1"/>
    </xf>
    <xf numFmtId="0" fontId="7" fillId="0" borderId="9" xfId="2" applyBorder="1" applyAlignment="1">
      <alignment wrapText="1"/>
    </xf>
    <xf numFmtId="164" fontId="7" fillId="4" borderId="9" xfId="3" applyNumberFormat="1" applyFont="1" applyFill="1" applyBorder="1" applyAlignment="1" applyProtection="1">
      <alignment wrapText="1"/>
      <protection locked="0"/>
    </xf>
    <xf numFmtId="164" fontId="7" fillId="4" borderId="20" xfId="3" applyNumberFormat="1" applyFont="1" applyFill="1" applyBorder="1" applyAlignment="1" applyProtection="1">
      <alignment wrapText="1"/>
      <protection locked="0"/>
    </xf>
    <xf numFmtId="0" fontId="7" fillId="0" borderId="14" xfId="2" applyBorder="1" applyAlignment="1">
      <alignment horizontal="center" wrapText="1"/>
    </xf>
    <xf numFmtId="0" fontId="7" fillId="0" borderId="3" xfId="2" applyBorder="1" applyAlignment="1">
      <alignment wrapText="1"/>
    </xf>
    <xf numFmtId="164" fontId="7" fillId="4" borderId="3" xfId="3" applyNumberFormat="1" applyFont="1" applyFill="1" applyBorder="1" applyAlignment="1" applyProtection="1">
      <alignment wrapText="1"/>
      <protection locked="0"/>
    </xf>
    <xf numFmtId="10" fontId="7" fillId="4" borderId="3" xfId="3" applyNumberFormat="1" applyFont="1" applyFill="1" applyBorder="1" applyAlignment="1" applyProtection="1">
      <alignment wrapText="1"/>
      <protection locked="0"/>
    </xf>
    <xf numFmtId="164" fontId="7" fillId="0" borderId="3" xfId="3" applyNumberFormat="1" applyFont="1" applyFill="1" applyBorder="1" applyAlignment="1">
      <alignment wrapText="1"/>
    </xf>
    <xf numFmtId="0" fontId="7" fillId="0" borderId="1" xfId="2" applyBorder="1" applyAlignment="1">
      <alignment wrapText="1"/>
    </xf>
    <xf numFmtId="164" fontId="7" fillId="4" borderId="1" xfId="3" applyNumberFormat="1" applyFont="1" applyFill="1" applyBorder="1" applyAlignment="1" applyProtection="1">
      <alignment wrapText="1"/>
      <protection locked="0"/>
    </xf>
    <xf numFmtId="0" fontId="7" fillId="0" borderId="21" xfId="2" applyBorder="1" applyAlignment="1">
      <alignment horizontal="center" wrapText="1"/>
    </xf>
    <xf numFmtId="0" fontId="7" fillId="0" borderId="2" xfId="2" applyBorder="1" applyAlignment="1">
      <alignment wrapText="1"/>
    </xf>
    <xf numFmtId="164" fontId="7" fillId="4" borderId="2" xfId="3" applyNumberFormat="1" applyFont="1" applyFill="1" applyBorder="1" applyAlignment="1" applyProtection="1">
      <alignment wrapText="1"/>
      <protection locked="0"/>
    </xf>
    <xf numFmtId="0" fontId="7" fillId="0" borderId="16" xfId="2" applyBorder="1" applyAlignment="1">
      <alignment horizontal="center" wrapText="1"/>
    </xf>
    <xf numFmtId="0" fontId="7" fillId="0" borderId="22" xfId="2" applyBorder="1" applyAlignment="1">
      <alignment wrapText="1"/>
    </xf>
    <xf numFmtId="164" fontId="7" fillId="0" borderId="22" xfId="3" applyNumberFormat="1" applyFont="1" applyFill="1" applyBorder="1" applyAlignment="1">
      <alignment wrapText="1"/>
    </xf>
    <xf numFmtId="0" fontId="7" fillId="0" borderId="0" xfId="2" applyAlignment="1">
      <alignment wrapText="1"/>
    </xf>
    <xf numFmtId="0" fontId="7" fillId="0" borderId="23" xfId="2" applyBorder="1" applyAlignment="1">
      <alignment wrapText="1"/>
    </xf>
    <xf numFmtId="164" fontId="7" fillId="0" borderId="9" xfId="3" applyNumberFormat="1" applyFont="1" applyFill="1" applyBorder="1" applyAlignment="1">
      <alignment wrapText="1"/>
    </xf>
    <xf numFmtId="0" fontId="7" fillId="0" borderId="7" xfId="2" applyBorder="1" applyAlignment="1">
      <alignment horizontal="center"/>
    </xf>
    <xf numFmtId="0" fontId="6" fillId="5" borderId="1" xfId="2" applyFont="1" applyFill="1" applyBorder="1" applyAlignment="1">
      <alignment horizontal="left" vertical="top" wrapText="1"/>
    </xf>
    <xf numFmtId="0" fontId="7" fillId="4" borderId="1" xfId="2" applyFill="1" applyBorder="1" applyAlignment="1" applyProtection="1">
      <alignment horizontal="center" vertical="top" wrapText="1"/>
      <protection locked="0"/>
    </xf>
    <xf numFmtId="0" fontId="7" fillId="4" borderId="15" xfId="2" applyFill="1" applyBorder="1" applyAlignment="1" applyProtection="1">
      <alignment horizontal="center" vertical="top" wrapText="1"/>
      <protection locked="0"/>
    </xf>
    <xf numFmtId="0" fontId="6" fillId="5" borderId="12" xfId="2" applyFont="1" applyFill="1" applyBorder="1" applyAlignment="1">
      <alignment horizontal="left" vertical="top" wrapText="1"/>
    </xf>
    <xf numFmtId="0" fontId="7" fillId="4" borderId="12" xfId="2" applyFill="1" applyBorder="1" applyAlignment="1" applyProtection="1">
      <alignment horizontal="center" vertical="top" wrapText="1"/>
      <protection locked="0"/>
    </xf>
    <xf numFmtId="0" fontId="7" fillId="4" borderId="24" xfId="2" applyFill="1" applyBorder="1" applyAlignment="1" applyProtection="1">
      <alignment horizontal="center" vertical="top" wrapText="1"/>
      <protection locked="0"/>
    </xf>
    <xf numFmtId="0" fontId="6" fillId="5" borderId="25" xfId="2" applyFont="1" applyFill="1" applyBorder="1" applyAlignment="1">
      <alignment horizontal="left" vertical="top" wrapText="1"/>
    </xf>
    <xf numFmtId="0" fontId="7" fillId="0" borderId="25" xfId="2" applyBorder="1" applyAlignment="1">
      <alignment wrapText="1"/>
    </xf>
    <xf numFmtId="0" fontId="7" fillId="4" borderId="25" xfId="2" applyFill="1" applyBorder="1" applyAlignment="1" applyProtection="1">
      <alignment horizontal="center" vertical="top" wrapText="1"/>
      <protection locked="0"/>
    </xf>
    <xf numFmtId="0" fontId="7" fillId="4" borderId="26" xfId="2" applyFill="1" applyBorder="1" applyAlignment="1" applyProtection="1">
      <alignment horizontal="center" vertical="top" wrapText="1"/>
      <protection locked="0"/>
    </xf>
    <xf numFmtId="164" fontId="7" fillId="4" borderId="5" xfId="3" applyNumberFormat="1" applyFont="1" applyFill="1" applyBorder="1" applyAlignment="1" applyProtection="1">
      <alignment wrapText="1"/>
      <protection locked="0"/>
    </xf>
    <xf numFmtId="0" fontId="7" fillId="0" borderId="10" xfId="2" applyBorder="1" applyAlignment="1">
      <alignment horizontal="center" wrapText="1"/>
    </xf>
    <xf numFmtId="164" fontId="7" fillId="4" borderId="12" xfId="3" applyNumberFormat="1" applyFont="1" applyFill="1" applyBorder="1" applyAlignment="1" applyProtection="1">
      <alignment wrapText="1"/>
      <protection locked="0"/>
    </xf>
    <xf numFmtId="0" fontId="4" fillId="0" borderId="0" xfId="0" applyFont="1"/>
    <xf numFmtId="0" fontId="10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10" fontId="0" fillId="0" borderId="1" xfId="0" applyNumberFormat="1" applyBorder="1"/>
    <xf numFmtId="164" fontId="1" fillId="0" borderId="0" xfId="0" applyNumberFormat="1" applyFont="1" applyAlignment="1">
      <alignment vertical="top"/>
    </xf>
    <xf numFmtId="0" fontId="1" fillId="0" borderId="31" xfId="0" applyFont="1" applyBorder="1" applyAlignment="1">
      <alignment horizontal="left" vertical="top"/>
    </xf>
    <xf numFmtId="0" fontId="0" fillId="4" borderId="1" xfId="0" applyFill="1" applyBorder="1" applyAlignment="1" applyProtection="1">
      <alignment horizontal="left"/>
      <protection locked="0"/>
    </xf>
    <xf numFmtId="164" fontId="0" fillId="4" borderId="1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4" borderId="2" xfId="0" applyNumberFormat="1" applyFont="1" applyFill="1" applyBorder="1" applyAlignment="1" applyProtection="1">
      <alignment horizontal="center" vertical="center"/>
      <protection locked="0"/>
    </xf>
    <xf numFmtId="164" fontId="1" fillId="4" borderId="3" xfId="0" applyNumberFormat="1" applyFont="1" applyFill="1" applyBorder="1" applyAlignment="1" applyProtection="1">
      <alignment horizontal="center" vertical="center"/>
      <protection locked="0"/>
    </xf>
    <xf numFmtId="164" fontId="7" fillId="0" borderId="3" xfId="3" applyNumberFormat="1" applyFont="1" applyFill="1" applyBorder="1" applyAlignment="1" applyProtection="1">
      <alignment wrapText="1"/>
      <protection locked="0"/>
    </xf>
    <xf numFmtId="165" fontId="0" fillId="4" borderId="1" xfId="1" applyNumberFormat="1" applyFont="1" applyFill="1" applyBorder="1" applyProtection="1">
      <protection locked="0"/>
    </xf>
    <xf numFmtId="165" fontId="0" fillId="5" borderId="1" xfId="1" applyNumberFormat="1" applyFont="1" applyFill="1" applyBorder="1"/>
    <xf numFmtId="0" fontId="3" fillId="0" borderId="4" xfId="0" applyFont="1" applyBorder="1" applyAlignment="1">
      <alignment horizontal="left" vertical="center" wrapText="1"/>
    </xf>
    <xf numFmtId="10" fontId="3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4" borderId="2" xfId="0" applyNumberFormat="1" applyFont="1" applyFill="1" applyBorder="1" applyAlignment="1" applyProtection="1">
      <alignment horizontal="center" vertical="center"/>
      <protection locked="0"/>
    </xf>
    <xf numFmtId="164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4" borderId="1" xfId="0" applyFill="1" applyBorder="1" applyAlignment="1" applyProtection="1">
      <alignment horizontal="left"/>
      <protection locked="0"/>
    </xf>
    <xf numFmtId="0" fontId="1" fillId="0" borderId="32" xfId="0" applyFont="1" applyBorder="1" applyAlignment="1">
      <alignment horizontal="left" vertical="top"/>
    </xf>
    <xf numFmtId="0" fontId="1" fillId="0" borderId="33" xfId="0" applyFont="1" applyBorder="1" applyAlignment="1">
      <alignment horizontal="left" vertical="top"/>
    </xf>
    <xf numFmtId="0" fontId="1" fillId="0" borderId="34" xfId="0" applyFont="1" applyBorder="1" applyAlignment="1">
      <alignment horizontal="left" vertical="top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4" borderId="27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28" xfId="0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0" fillId="4" borderId="30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31" xfId="0" applyFill="1" applyBorder="1" applyAlignment="1" applyProtection="1">
      <alignment horizontal="center"/>
      <protection locked="0"/>
    </xf>
    <xf numFmtId="0" fontId="7" fillId="0" borderId="17" xfId="2" applyBorder="1" applyAlignment="1"/>
    <xf numFmtId="0" fontId="7" fillId="0" borderId="18" xfId="2" applyBorder="1" applyAlignment="1"/>
  </cellXfs>
  <cellStyles count="4">
    <cellStyle name="Komma" xfId="1" builtinId="3"/>
    <cellStyle name="Komma 2" xfId="3" xr:uid="{6139015E-02D0-4741-84AD-35F23A251D7A}"/>
    <cellStyle name="Standard" xfId="0" builtinId="0"/>
    <cellStyle name="Standard 2" xfId="2" xr:uid="{6BFDE1A4-A7C6-40C5-B6F7-AA7BDD90F343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view="pageLayout" topLeftCell="A23" zoomScale="90" zoomScaleNormal="100" zoomScalePageLayoutView="90" workbookViewId="0">
      <selection activeCell="B29" sqref="B29"/>
    </sheetView>
  </sheetViews>
  <sheetFormatPr defaultColWidth="11.42578125" defaultRowHeight="14.45"/>
  <cols>
    <col min="1" max="1" width="23.28515625" style="2" customWidth="1"/>
    <col min="2" max="2" width="14.28515625" style="3" customWidth="1"/>
    <col min="3" max="4" width="14.7109375" style="1" customWidth="1"/>
    <col min="5" max="5" width="14.28515625" style="1" customWidth="1"/>
    <col min="6" max="6" width="14.7109375" style="1" customWidth="1"/>
    <col min="7" max="7" width="10.7109375" style="1" customWidth="1"/>
    <col min="8" max="8" width="15.140625" style="1" customWidth="1"/>
    <col min="9" max="9" width="11.42578125" style="1"/>
    <col min="10" max="10" width="14.42578125" style="1" customWidth="1"/>
    <col min="11" max="16384" width="11.42578125" style="1"/>
  </cols>
  <sheetData>
    <row r="1" spans="1:8">
      <c r="A1" s="59" t="s">
        <v>0</v>
      </c>
      <c r="B1"/>
      <c r="C1"/>
      <c r="D1"/>
      <c r="E1"/>
      <c r="F1" s="58"/>
      <c r="G1" s="58"/>
      <c r="H1" s="58"/>
    </row>
    <row r="2" spans="1:8">
      <c r="A2" s="59"/>
      <c r="B2"/>
      <c r="C2"/>
      <c r="D2"/>
      <c r="E2"/>
      <c r="F2" s="58"/>
      <c r="G2" s="58"/>
      <c r="H2" s="58"/>
    </row>
    <row r="3" spans="1:8">
      <c r="A3" s="59" t="s">
        <v>1</v>
      </c>
      <c r="B3" s="83"/>
      <c r="C3" s="83"/>
      <c r="D3" s="83"/>
      <c r="E3" s="83"/>
      <c r="F3" s="58"/>
      <c r="G3" s="58"/>
      <c r="H3" s="58"/>
    </row>
    <row r="4" spans="1:8">
      <c r="A4" s="59" t="s">
        <v>2</v>
      </c>
      <c r="B4" s="83"/>
      <c r="C4" s="83"/>
      <c r="D4" s="83"/>
      <c r="E4" s="83"/>
      <c r="F4" s="58"/>
      <c r="G4" s="58"/>
      <c r="H4" s="58"/>
    </row>
    <row r="5" spans="1:8">
      <c r="A5" s="59" t="s">
        <v>3</v>
      </c>
      <c r="B5" s="83"/>
      <c r="C5" s="83"/>
      <c r="D5" s="83"/>
      <c r="E5" s="83"/>
      <c r="F5" s="58"/>
      <c r="G5" s="58"/>
      <c r="H5" s="58"/>
    </row>
    <row r="6" spans="1:8">
      <c r="A6" s="59" t="s">
        <v>4</v>
      </c>
      <c r="B6" s="65"/>
      <c r="C6"/>
      <c r="D6"/>
      <c r="E6"/>
      <c r="F6" s="58"/>
      <c r="G6" s="58"/>
      <c r="H6" s="58"/>
    </row>
    <row r="7" spans="1:8">
      <c r="A7" s="59" t="s">
        <v>5</v>
      </c>
      <c r="B7" s="66"/>
      <c r="C7"/>
      <c r="D7"/>
      <c r="E7"/>
      <c r="F7" s="58"/>
      <c r="G7" s="58"/>
      <c r="H7" s="58"/>
    </row>
    <row r="8" spans="1:8">
      <c r="A8" s="59" t="s">
        <v>6</v>
      </c>
      <c r="B8" s="66"/>
    </row>
    <row r="9" spans="1:8">
      <c r="A9" s="59" t="s">
        <v>7</v>
      </c>
      <c r="B9" s="66" t="s">
        <v>8</v>
      </c>
      <c r="C9"/>
      <c r="D9"/>
      <c r="E9"/>
      <c r="F9" s="58"/>
      <c r="G9" s="58"/>
      <c r="H9" s="58"/>
    </row>
    <row r="10" spans="1:8">
      <c r="A10" s="59"/>
      <c r="B10" s="59"/>
      <c r="C10"/>
      <c r="D10"/>
      <c r="E10"/>
      <c r="F10" s="58"/>
      <c r="G10" s="58"/>
      <c r="H10" s="58"/>
    </row>
    <row r="11" spans="1:8">
      <c r="A11" s="59"/>
      <c r="B11" s="59"/>
      <c r="C11"/>
      <c r="D11"/>
      <c r="E11"/>
      <c r="F11" s="58"/>
      <c r="G11" s="58"/>
      <c r="H11" s="58"/>
    </row>
    <row r="12" spans="1:8">
      <c r="A12" s="4"/>
      <c r="B12" s="5" t="str">
        <f>IF(B6="","",B6)</f>
        <v/>
      </c>
      <c r="C12" s="5" t="str">
        <f>IF($B$6="","",B12+1)</f>
        <v/>
      </c>
      <c r="D12" s="5" t="str">
        <f t="shared" ref="D12:E12" si="0">IF($B$6="","",C12+1)</f>
        <v/>
      </c>
      <c r="E12" s="5" t="str">
        <f t="shared" si="0"/>
        <v/>
      </c>
      <c r="F12" s="5" t="str">
        <f>IF($B$6="","",E12+1)</f>
        <v/>
      </c>
      <c r="G12" s="5" t="str">
        <f>IF($B$6="","",F12+1)</f>
        <v/>
      </c>
      <c r="H12" s="6" t="s">
        <v>9</v>
      </c>
    </row>
    <row r="13" spans="1:8" ht="35.450000000000003" customHeight="1">
      <c r="A13" s="87" t="s">
        <v>10</v>
      </c>
      <c r="B13" s="88"/>
      <c r="C13" s="88"/>
      <c r="D13" s="88"/>
      <c r="E13" s="88"/>
      <c r="F13" s="88"/>
      <c r="G13" s="88"/>
      <c r="H13" s="89"/>
    </row>
    <row r="14" spans="1:8">
      <c r="A14" s="7" t="s">
        <v>11</v>
      </c>
      <c r="B14" s="67"/>
      <c r="C14" s="67"/>
      <c r="D14" s="67"/>
      <c r="E14" s="67"/>
      <c r="F14" s="67"/>
      <c r="G14" s="67"/>
      <c r="H14" s="6"/>
    </row>
    <row r="15" spans="1:8" ht="28.9" customHeight="1">
      <c r="A15" s="87" t="s">
        <v>12</v>
      </c>
      <c r="B15" s="88"/>
      <c r="C15" s="88"/>
      <c r="D15" s="88"/>
      <c r="E15" s="88"/>
      <c r="F15" s="88"/>
      <c r="G15" s="88"/>
      <c r="H15" s="89"/>
    </row>
    <row r="16" spans="1:8">
      <c r="A16" s="7" t="s">
        <v>13</v>
      </c>
      <c r="B16" s="68"/>
      <c r="C16" s="68"/>
      <c r="D16" s="68"/>
      <c r="E16" s="68"/>
      <c r="F16" s="68"/>
      <c r="G16" s="68"/>
      <c r="H16" s="8">
        <f>SUM(B16:F16)</f>
        <v>0</v>
      </c>
    </row>
    <row r="17" spans="1:10" ht="15" thickBot="1">
      <c r="A17" s="11" t="s">
        <v>14</v>
      </c>
      <c r="B17" s="69"/>
      <c r="C17" s="69"/>
      <c r="D17" s="69"/>
      <c r="E17" s="69"/>
      <c r="F17" s="69"/>
      <c r="G17" s="69"/>
      <c r="H17" s="12">
        <f>SUM(B17:F17)</f>
        <v>0</v>
      </c>
      <c r="J17" s="63"/>
    </row>
    <row r="18" spans="1:10" ht="15" thickTop="1">
      <c r="A18" s="9" t="s">
        <v>15</v>
      </c>
      <c r="B18" s="70"/>
      <c r="C18" s="70"/>
      <c r="D18" s="70"/>
      <c r="E18" s="70"/>
      <c r="F18" s="70"/>
      <c r="G18" s="70"/>
      <c r="H18" s="10">
        <f>H16-H17</f>
        <v>0</v>
      </c>
    </row>
    <row r="19" spans="1:10" ht="41.45" thickBot="1">
      <c r="A19" s="11" t="s">
        <v>16</v>
      </c>
      <c r="B19" s="69"/>
      <c r="C19" s="69"/>
      <c r="D19" s="69"/>
      <c r="E19" s="69"/>
      <c r="F19" s="69"/>
      <c r="G19" s="69"/>
      <c r="H19" s="12">
        <f>SUM(B19:F19)</f>
        <v>0</v>
      </c>
    </row>
    <row r="20" spans="1:10" ht="27" thickTop="1">
      <c r="A20" s="9" t="s">
        <v>17</v>
      </c>
      <c r="B20" s="70"/>
      <c r="C20" s="70"/>
      <c r="D20" s="70"/>
      <c r="E20" s="70"/>
      <c r="F20" s="70"/>
      <c r="G20" s="70"/>
      <c r="H20" s="10">
        <f>SUM(B20:F20)</f>
        <v>0</v>
      </c>
    </row>
    <row r="21" spans="1:10" ht="7.15" customHeight="1">
      <c r="A21" s="13"/>
      <c r="B21" s="14"/>
      <c r="C21" s="14"/>
      <c r="D21" s="14"/>
      <c r="E21" s="14"/>
      <c r="F21" s="14"/>
      <c r="G21" s="14"/>
      <c r="H21" s="14"/>
    </row>
    <row r="22" spans="1:10" ht="55.15" customHeight="1">
      <c r="A22" s="9" t="s">
        <v>18</v>
      </c>
      <c r="B22" s="10" t="str">
        <f>IF(B14="","",B19-B20)</f>
        <v/>
      </c>
      <c r="C22" s="10" t="str">
        <f t="shared" ref="C22:G22" si="1">IF(C14="","",C19-C20)</f>
        <v/>
      </c>
      <c r="D22" s="10" t="str">
        <f t="shared" si="1"/>
        <v/>
      </c>
      <c r="E22" s="10" t="str">
        <f t="shared" si="1"/>
        <v/>
      </c>
      <c r="F22" s="10" t="str">
        <f t="shared" si="1"/>
        <v/>
      </c>
      <c r="G22" s="10" t="str">
        <f t="shared" si="1"/>
        <v/>
      </c>
      <c r="H22" s="10">
        <f>SUM(B22:F22)</f>
        <v>0</v>
      </c>
    </row>
    <row r="23" spans="1:10" ht="98.45" customHeight="1">
      <c r="A23" s="93"/>
      <c r="B23" s="94"/>
      <c r="C23" s="94"/>
      <c r="D23" s="94"/>
      <c r="E23" s="94"/>
      <c r="F23" s="94"/>
      <c r="G23" s="94"/>
      <c r="H23" s="95"/>
    </row>
    <row r="24" spans="1:10" ht="31.15" customHeight="1">
      <c r="A24" s="90"/>
      <c r="B24" s="91"/>
      <c r="C24" s="91"/>
      <c r="D24" s="91"/>
      <c r="E24" s="91"/>
      <c r="F24" s="91"/>
      <c r="G24" s="91"/>
      <c r="H24" s="92"/>
    </row>
    <row r="25" spans="1:10" ht="36.6" customHeight="1">
      <c r="A25" s="4" t="s">
        <v>19</v>
      </c>
      <c r="B25" s="82" t="str">
        <f>B12</f>
        <v/>
      </c>
      <c r="C25" s="82" t="str">
        <f t="shared" ref="C25:G25" si="2">C12</f>
        <v/>
      </c>
      <c r="D25" s="82" t="str">
        <f t="shared" si="2"/>
        <v/>
      </c>
      <c r="E25" s="82" t="str">
        <f t="shared" si="2"/>
        <v/>
      </c>
      <c r="F25" s="82" t="str">
        <f t="shared" si="2"/>
        <v/>
      </c>
      <c r="G25" s="82" t="str">
        <f t="shared" si="2"/>
        <v/>
      </c>
      <c r="H25" s="5" t="s">
        <v>9</v>
      </c>
    </row>
    <row r="26" spans="1:10" ht="18.600000000000001" customHeight="1">
      <c r="A26" s="87" t="s">
        <v>20</v>
      </c>
      <c r="B26" s="88"/>
      <c r="C26" s="88"/>
      <c r="D26" s="88"/>
      <c r="E26" s="88"/>
      <c r="F26" s="88"/>
      <c r="G26" s="88"/>
      <c r="H26" s="89"/>
    </row>
    <row r="27" spans="1:10" ht="22.15" customHeight="1">
      <c r="A27" s="7" t="s">
        <v>21</v>
      </c>
      <c r="B27" s="75"/>
      <c r="C27" s="75"/>
      <c r="D27" s="75"/>
      <c r="E27" s="75"/>
      <c r="F27" s="75"/>
      <c r="G27" s="75"/>
      <c r="H27" s="6"/>
      <c r="J27" s="63"/>
    </row>
    <row r="28" spans="1:10" ht="11.45" customHeight="1">
      <c r="A28" s="13"/>
      <c r="B28" s="76"/>
      <c r="C28" s="76"/>
      <c r="D28" s="76"/>
      <c r="E28" s="76"/>
      <c r="F28" s="76"/>
      <c r="G28" s="76"/>
      <c r="H28" s="14"/>
    </row>
    <row r="29" spans="1:10" ht="31.15" customHeight="1">
      <c r="A29" s="7" t="s">
        <v>22</v>
      </c>
      <c r="B29" s="77" t="str">
        <f>IF(B14="","",ROUND(B8*(B14/365)*(1+B27),2))</f>
        <v/>
      </c>
      <c r="C29" s="77" t="str">
        <f>IF(C14="","",ROUND((B8*(1+B27))*(C14/365)*(1+C27),2))</f>
        <v/>
      </c>
      <c r="D29" s="77" t="str">
        <f>IF(D14="","",ROUND(C29*(D14/365)*(1+D27),2))</f>
        <v/>
      </c>
      <c r="E29" s="77" t="str">
        <f>IF(E14="","",ROUND(D29*(E14/365)*(1+E27),2))</f>
        <v/>
      </c>
      <c r="F29" s="77" t="str">
        <f>IF(F14="","",ROUND(E29*(F14/365)*(1+F27),2))</f>
        <v/>
      </c>
      <c r="G29" s="77" t="str">
        <f>IF(G14="","",ROUND(F29*(G14/365)*(1+G27),2))</f>
        <v/>
      </c>
      <c r="H29" s="8">
        <f>SUM(B29:F29)</f>
        <v>0</v>
      </c>
    </row>
    <row r="30" spans="1:10" ht="21.6" customHeight="1" thickBot="1">
      <c r="A30" s="11" t="s">
        <v>23</v>
      </c>
      <c r="B30" s="78"/>
      <c r="C30" s="78"/>
      <c r="D30" s="78"/>
      <c r="E30" s="78"/>
      <c r="F30" s="78"/>
      <c r="G30" s="78"/>
      <c r="H30" s="12">
        <f>SUM(B30:F30)</f>
        <v>0</v>
      </c>
    </row>
    <row r="31" spans="1:10" ht="29.45" thickTop="1">
      <c r="A31" s="9" t="s">
        <v>24</v>
      </c>
      <c r="B31" s="79" t="str">
        <f>IF(B14="","",B29-B30)</f>
        <v/>
      </c>
      <c r="C31" s="79" t="str">
        <f t="shared" ref="C31:G31" si="3">IF(C14="","",C29-C30)</f>
        <v/>
      </c>
      <c r="D31" s="79" t="str">
        <f t="shared" si="3"/>
        <v/>
      </c>
      <c r="E31" s="79" t="str">
        <f t="shared" si="3"/>
        <v/>
      </c>
      <c r="F31" s="79" t="str">
        <f>IF(F14="","",F29-F30)</f>
        <v/>
      </c>
      <c r="G31" s="79" t="str">
        <f t="shared" si="3"/>
        <v/>
      </c>
      <c r="H31" s="10">
        <f>H29-H30</f>
        <v>0</v>
      </c>
    </row>
    <row r="32" spans="1:10" ht="29.45" thickBot="1">
      <c r="A32" s="11" t="s">
        <v>25</v>
      </c>
      <c r="B32" s="80" t="str">
        <f>IF(B14="","",'Gesamterlösermittlung Jahr 1'!C15)</f>
        <v/>
      </c>
      <c r="C32" s="80" t="str">
        <f>IF(C14="","",'Gesamterlösermittlung Jahr  2'!C15)</f>
        <v/>
      </c>
      <c r="D32" s="80" t="str">
        <f>IF(D14="","",'Gesamterlösermittlung Jahr  3'!C15)</f>
        <v/>
      </c>
      <c r="E32" s="80" t="str">
        <f>IF(E14="","",'Gesamterlösermittlung Jahr  4'!C15)</f>
        <v/>
      </c>
      <c r="F32" s="80" t="str">
        <f>IF(F14="","",'Gesamterlösermittlung Jahr 5'!C15)</f>
        <v/>
      </c>
      <c r="G32" s="80" t="str">
        <f>IF(G14="","",'Gesamterlösermittlung Jahr 6'!C15)</f>
        <v/>
      </c>
      <c r="H32" s="12">
        <f>SUM(B32:F32)</f>
        <v>0</v>
      </c>
    </row>
    <row r="33" spans="1:8" ht="29.45" thickTop="1">
      <c r="A33" s="9" t="s">
        <v>26</v>
      </c>
      <c r="B33" s="79" t="str">
        <f>IF(B14="","",B31-B32)</f>
        <v/>
      </c>
      <c r="C33" s="79" t="str">
        <f t="shared" ref="C33:G33" si="4">IF(C14="","",C31-C32)</f>
        <v/>
      </c>
      <c r="D33" s="79" t="str">
        <f t="shared" si="4"/>
        <v/>
      </c>
      <c r="E33" s="79" t="str">
        <f t="shared" si="4"/>
        <v/>
      </c>
      <c r="F33" s="79" t="str">
        <f t="shared" si="4"/>
        <v/>
      </c>
      <c r="G33" s="79" t="str">
        <f t="shared" si="4"/>
        <v/>
      </c>
      <c r="H33" s="10">
        <f>H31-H32</f>
        <v>0</v>
      </c>
    </row>
    <row r="34" spans="1:8" ht="7.15" customHeight="1">
      <c r="A34" s="15"/>
      <c r="B34" s="81"/>
      <c r="C34" s="81"/>
      <c r="D34" s="81"/>
      <c r="E34" s="81"/>
      <c r="F34" s="81"/>
      <c r="G34" s="81"/>
      <c r="H34" s="16"/>
    </row>
    <row r="35" spans="1:8" ht="41.45" thickBot="1">
      <c r="A35" s="11" t="s">
        <v>27</v>
      </c>
      <c r="B35" s="80" t="str">
        <f>IF(B14="","",IF($B$9="JA",B33*0.6,B33*0.5))</f>
        <v/>
      </c>
      <c r="C35" s="80" t="str">
        <f t="shared" ref="C35:G35" si="5">IF(C14="","",IF($B$9="JA",C33*0.6,C33*0.5))</f>
        <v/>
      </c>
      <c r="D35" s="80" t="str">
        <f t="shared" si="5"/>
        <v/>
      </c>
      <c r="E35" s="80" t="str">
        <f t="shared" si="5"/>
        <v/>
      </c>
      <c r="F35" s="80" t="str">
        <f t="shared" si="5"/>
        <v/>
      </c>
      <c r="G35" s="80" t="str">
        <f t="shared" si="5"/>
        <v/>
      </c>
      <c r="H35" s="12">
        <f>SUM(B35:G35)</f>
        <v>0</v>
      </c>
    </row>
    <row r="36" spans="1:8" ht="29.45" customHeight="1" thickTop="1" thickBot="1">
      <c r="A36" s="74" t="s">
        <v>28</v>
      </c>
      <c r="B36" s="79" t="str">
        <f>IF(B14="","",B35-B20)</f>
        <v/>
      </c>
      <c r="C36" s="79" t="str">
        <f t="shared" ref="C36:G36" si="6">IF(C14="","",C35-C20)</f>
        <v/>
      </c>
      <c r="D36" s="79" t="str">
        <f t="shared" si="6"/>
        <v/>
      </c>
      <c r="E36" s="79" t="str">
        <f t="shared" si="6"/>
        <v/>
      </c>
      <c r="F36" s="79" t="str">
        <f t="shared" si="6"/>
        <v/>
      </c>
      <c r="G36" s="79" t="str">
        <f t="shared" si="6"/>
        <v/>
      </c>
      <c r="H36" s="17">
        <f t="shared" ref="H36" si="7">H35-H20</f>
        <v>0</v>
      </c>
    </row>
    <row r="37" spans="1:8" ht="27.6" customHeight="1" thickTop="1">
      <c r="A37" s="74" t="s">
        <v>29</v>
      </c>
      <c r="B37" s="84"/>
      <c r="C37" s="85"/>
      <c r="D37" s="85"/>
      <c r="E37" s="85"/>
      <c r="F37" s="86"/>
      <c r="G37" s="64"/>
      <c r="H37" s="10">
        <f>IF(B7&lt;H35,B7-H20,H36)</f>
        <v>0</v>
      </c>
    </row>
  </sheetData>
  <sheetProtection algorithmName="SHA-512" hashValue="ajy9SapsyasuB1lqoWtE4a892e65GR/vEAefvZGeesc5d1AeaXvABY+coLhY/4bIsn/dn3hLosAZgzQa9REccA==" saltValue="YrO+w4LckMNzY8J/YMOffA==" spinCount="100000" sheet="1" objects="1" scenarios="1"/>
  <mergeCells count="9">
    <mergeCell ref="B3:E3"/>
    <mergeCell ref="B5:E5"/>
    <mergeCell ref="B4:E4"/>
    <mergeCell ref="B37:F37"/>
    <mergeCell ref="A13:H13"/>
    <mergeCell ref="A15:H15"/>
    <mergeCell ref="A24:H24"/>
    <mergeCell ref="A23:H23"/>
    <mergeCell ref="A26:H26"/>
  </mergeCells>
  <conditionalFormatting sqref="H37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dataValidations disablePrompts="1" count="1">
    <dataValidation type="list" allowBlank="1" showInputMessage="1" showErrorMessage="1" sqref="B9" xr:uid="{FB78F01A-6BA7-446B-941B-74793EBC27C3}">
      <formula1>"Nein,Ja"</formula1>
    </dataValidation>
  </dataValidations>
  <pageMargins left="0.59055118110236227" right="0.59055118110236227" top="1.2204724409448819" bottom="0.4861111111111111" header="0.31496062992125984" footer="0.31496062992125984"/>
  <pageSetup paperSize="9" orientation="landscape" r:id="rId1"/>
  <headerFooter>
    <oddHeader>&amp;L&amp;"Univers LT 45 Light,Standard"Regiobus
&amp;C&amp;"Univers LT 45 Light,Fett"&amp;20Vorlage
Endabrechnung&amp;R&amp;G</oddHeader>
    <oddFooter>&amp;CSeite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3A69-FCA9-441B-AD9E-6E0DE0E6C238}">
  <dimension ref="A1:D29"/>
  <sheetViews>
    <sheetView workbookViewId="0">
      <selection activeCell="B23" sqref="B23"/>
    </sheetView>
  </sheetViews>
  <sheetFormatPr defaultColWidth="11.5703125" defaultRowHeight="13.15"/>
  <cols>
    <col min="1" max="1" width="19.7109375" style="21" customWidth="1"/>
    <col min="2" max="2" width="91.7109375" style="21" bestFit="1" customWidth="1"/>
    <col min="3" max="3" width="18.7109375" style="21" customWidth="1"/>
    <col min="4" max="4" width="38.7109375" style="21" customWidth="1"/>
    <col min="5" max="5" width="21.5703125" style="21" customWidth="1"/>
    <col min="6" max="6" width="16.140625" style="21" customWidth="1"/>
    <col min="7" max="7" width="58.85546875" style="21" customWidth="1"/>
    <col min="8" max="16384" width="11.5703125" style="21"/>
  </cols>
  <sheetData>
    <row r="1" spans="1:4" s="18" customFormat="1" ht="25.15" customHeight="1">
      <c r="A1" s="96" t="s">
        <v>30</v>
      </c>
      <c r="B1" s="97"/>
      <c r="C1" s="97"/>
    </row>
    <row r="2" spans="1:4">
      <c r="A2" s="19" t="s">
        <v>31</v>
      </c>
      <c r="B2" s="20" t="str">
        <f>Berechnung!B25</f>
        <v/>
      </c>
    </row>
    <row r="4" spans="1:4" ht="13.9" thickBot="1">
      <c r="A4" s="112" t="s">
        <v>32</v>
      </c>
      <c r="B4" s="113"/>
      <c r="C4" s="22"/>
      <c r="D4" s="23" t="s">
        <v>33</v>
      </c>
    </row>
    <row r="5" spans="1:4">
      <c r="A5" s="24"/>
      <c r="B5" s="25" t="s">
        <v>34</v>
      </c>
      <c r="C5" s="26"/>
      <c r="D5" s="27"/>
    </row>
    <row r="6" spans="1:4">
      <c r="A6" s="28" t="s">
        <v>35</v>
      </c>
      <c r="B6" s="29" t="s">
        <v>36</v>
      </c>
      <c r="C6" s="30"/>
      <c r="D6" s="30"/>
    </row>
    <row r="7" spans="1:4">
      <c r="A7" s="28"/>
      <c r="B7" s="29" t="s">
        <v>37</v>
      </c>
      <c r="C7" s="31">
        <v>2</v>
      </c>
      <c r="D7" s="30"/>
    </row>
    <row r="8" spans="1:4">
      <c r="A8" s="28" t="s">
        <v>35</v>
      </c>
      <c r="B8" s="29" t="s">
        <v>38</v>
      </c>
      <c r="C8" s="71">
        <f>ROUND(C5*C7,2)</f>
        <v>0</v>
      </c>
      <c r="D8" s="30"/>
    </row>
    <row r="9" spans="1:4">
      <c r="A9" s="28" t="s">
        <v>35</v>
      </c>
      <c r="B9" s="29" t="s">
        <v>39</v>
      </c>
      <c r="C9" s="30"/>
      <c r="D9" s="30"/>
    </row>
    <row r="10" spans="1:4">
      <c r="A10" s="28" t="s">
        <v>35</v>
      </c>
      <c r="B10" s="29" t="s">
        <v>40</v>
      </c>
      <c r="C10" s="30"/>
      <c r="D10" s="30"/>
    </row>
    <row r="11" spans="1:4">
      <c r="A11" s="28" t="s">
        <v>35</v>
      </c>
      <c r="B11" s="29" t="s">
        <v>41</v>
      </c>
      <c r="C11" s="30"/>
      <c r="D11" s="30"/>
    </row>
    <row r="12" spans="1:4">
      <c r="A12" s="28" t="s">
        <v>35</v>
      </c>
      <c r="B12" s="33" t="s">
        <v>42</v>
      </c>
      <c r="C12" s="34"/>
      <c r="D12" s="30"/>
    </row>
    <row r="13" spans="1:4">
      <c r="A13" s="56" t="s">
        <v>35</v>
      </c>
      <c r="B13" s="33" t="s">
        <v>43</v>
      </c>
      <c r="C13" s="57"/>
      <c r="D13" s="55"/>
    </row>
    <row r="14" spans="1:4" ht="13.9" thickBot="1">
      <c r="A14" s="35" t="s">
        <v>35</v>
      </c>
      <c r="B14" s="36" t="s">
        <v>43</v>
      </c>
      <c r="C14" s="37"/>
      <c r="D14" s="37"/>
    </row>
    <row r="15" spans="1:4" ht="14.45" thickTop="1" thickBot="1">
      <c r="A15" s="38" t="s">
        <v>44</v>
      </c>
      <c r="B15" s="39" t="s">
        <v>45</v>
      </c>
      <c r="C15" s="40">
        <f>SUM(C5+C6+C8+C9+C10+C11+C12+C13+C14)</f>
        <v>0</v>
      </c>
      <c r="D15" s="40"/>
    </row>
    <row r="16" spans="1:4">
      <c r="A16" s="41"/>
      <c r="B16" s="41"/>
      <c r="C16" s="41"/>
      <c r="D16" s="41"/>
    </row>
    <row r="17" spans="1:4">
      <c r="A17" s="41"/>
      <c r="B17" s="41"/>
      <c r="C17" s="41"/>
      <c r="D17" s="41"/>
    </row>
    <row r="18" spans="1:4" ht="13.9" thickBot="1">
      <c r="A18" s="41"/>
    </row>
    <row r="19" spans="1:4" ht="12" customHeight="1">
      <c r="A19" s="42" t="s">
        <v>46</v>
      </c>
      <c r="B19" s="25" t="s">
        <v>47</v>
      </c>
      <c r="C19" s="43" t="s">
        <v>48</v>
      </c>
      <c r="D19" s="44" t="s">
        <v>49</v>
      </c>
    </row>
    <row r="20" spans="1:4" ht="14.45">
      <c r="A20" s="45"/>
      <c r="B20" s="33" t="s">
        <v>50</v>
      </c>
      <c r="C20" s="46"/>
      <c r="D20" s="47"/>
    </row>
    <row r="21" spans="1:4" ht="14.45">
      <c r="A21" s="45"/>
      <c r="B21" s="29" t="s">
        <v>51</v>
      </c>
      <c r="C21" s="46"/>
      <c r="D21" s="47"/>
    </row>
    <row r="22" spans="1:4" ht="14.45">
      <c r="A22" s="45"/>
      <c r="B22" s="29" t="s">
        <v>52</v>
      </c>
      <c r="C22" s="46"/>
      <c r="D22" s="47"/>
    </row>
    <row r="23" spans="1:4" ht="14.45">
      <c r="A23" s="45"/>
      <c r="B23" s="29" t="s">
        <v>53</v>
      </c>
      <c r="C23" s="46"/>
      <c r="D23" s="47"/>
    </row>
    <row r="24" spans="1:4" ht="14.45">
      <c r="A24" s="45"/>
      <c r="B24" s="29" t="s">
        <v>54</v>
      </c>
      <c r="C24" s="46"/>
      <c r="D24" s="47"/>
    </row>
    <row r="25" spans="1:4" ht="14.45">
      <c r="A25" s="48"/>
      <c r="B25" s="29" t="s">
        <v>55</v>
      </c>
      <c r="C25" s="49"/>
      <c r="D25" s="50"/>
    </row>
    <row r="26" spans="1:4" ht="14.45">
      <c r="A26" s="48"/>
      <c r="B26" s="29" t="s">
        <v>56</v>
      </c>
      <c r="C26" s="49"/>
      <c r="D26" s="50"/>
    </row>
    <row r="27" spans="1:4" ht="14.45">
      <c r="A27" s="48"/>
      <c r="B27" s="29" t="s">
        <v>57</v>
      </c>
      <c r="C27" s="49"/>
      <c r="D27" s="50"/>
    </row>
    <row r="28" spans="1:4" ht="14.45">
      <c r="A28" s="48"/>
      <c r="B28" s="29" t="s">
        <v>42</v>
      </c>
      <c r="C28" s="49"/>
      <c r="D28" s="50"/>
    </row>
    <row r="29" spans="1:4" ht="27" thickBot="1">
      <c r="A29" s="51"/>
      <c r="B29" s="52" t="s">
        <v>58</v>
      </c>
      <c r="C29" s="53" t="s">
        <v>59</v>
      </c>
      <c r="D29" s="54"/>
    </row>
  </sheetData>
  <sheetProtection algorithmName="SHA-512" hashValue="H7k00KPNVHDklkZkzyhnffJG137Pl57PPT/Rphl2K4JLrOYqkO5zjZ7XErb7GhdFo9A2D3spGoFUDURk83DeVQ==" saltValue="AUnb2phDTD95kZIf3TLmaA==" spinCount="100000" sheet="1" objects="1" scenarios="1"/>
  <mergeCells count="2">
    <mergeCell ref="A1:C1"/>
    <mergeCell ref="A4:B4"/>
  </mergeCells>
  <dataValidations count="1">
    <dataValidation type="list" allowBlank="1" showInputMessage="1" showErrorMessage="1" sqref="C29" xr:uid="{BB6F7B84-ED9D-4FBC-81E7-62840757145C}">
      <formula1>"Ja, 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0B0A-741B-447C-B9F3-83AB2DAF64E3}">
  <dimension ref="A1:D29"/>
  <sheetViews>
    <sheetView topLeftCell="A9" workbookViewId="0">
      <selection activeCell="C5" sqref="C5:C6 C8:C14"/>
    </sheetView>
  </sheetViews>
  <sheetFormatPr defaultColWidth="11.5703125" defaultRowHeight="13.15"/>
  <cols>
    <col min="1" max="1" width="19.7109375" style="21" customWidth="1"/>
    <col min="2" max="2" width="91.7109375" style="21" bestFit="1" customWidth="1"/>
    <col min="3" max="3" width="18.7109375" style="21" customWidth="1"/>
    <col min="4" max="4" width="38.7109375" style="21" customWidth="1"/>
    <col min="5" max="5" width="21.5703125" style="21" customWidth="1"/>
    <col min="6" max="6" width="16.140625" style="21" customWidth="1"/>
    <col min="7" max="7" width="58.85546875" style="21" customWidth="1"/>
    <col min="8" max="16384" width="11.5703125" style="21"/>
  </cols>
  <sheetData>
    <row r="1" spans="1:4" s="18" customFormat="1" ht="25.15" customHeight="1">
      <c r="A1" s="96" t="s">
        <v>30</v>
      </c>
      <c r="B1" s="97"/>
      <c r="C1" s="97"/>
    </row>
    <row r="2" spans="1:4">
      <c r="A2" s="19" t="s">
        <v>31</v>
      </c>
      <c r="B2" s="20" t="e">
        <f>Berechnung!B25+1</f>
        <v>#VALUE!</v>
      </c>
    </row>
    <row r="4" spans="1:4" ht="13.9" thickBot="1">
      <c r="A4" s="112" t="s">
        <v>32</v>
      </c>
      <c r="B4" s="113"/>
      <c r="C4" s="22"/>
      <c r="D4" s="23" t="s">
        <v>33</v>
      </c>
    </row>
    <row r="5" spans="1:4">
      <c r="A5" s="24"/>
      <c r="B5" s="25" t="s">
        <v>34</v>
      </c>
      <c r="C5" s="26"/>
      <c r="D5" s="27"/>
    </row>
    <row r="6" spans="1:4">
      <c r="A6" s="28" t="s">
        <v>35</v>
      </c>
      <c r="B6" s="29" t="s">
        <v>36</v>
      </c>
      <c r="C6" s="30"/>
      <c r="D6" s="30"/>
    </row>
    <row r="7" spans="1:4">
      <c r="A7" s="28"/>
      <c r="B7" s="29" t="s">
        <v>37</v>
      </c>
      <c r="C7" s="31">
        <v>0</v>
      </c>
      <c r="D7" s="30"/>
    </row>
    <row r="8" spans="1:4">
      <c r="A8" s="28" t="s">
        <v>35</v>
      </c>
      <c r="B8" s="29" t="s">
        <v>38</v>
      </c>
      <c r="C8" s="32">
        <f>ROUND(C5*C7,2)</f>
        <v>0</v>
      </c>
      <c r="D8" s="30"/>
    </row>
    <row r="9" spans="1:4">
      <c r="A9" s="28" t="s">
        <v>35</v>
      </c>
      <c r="B9" s="29" t="s">
        <v>39</v>
      </c>
      <c r="C9" s="30"/>
      <c r="D9" s="30"/>
    </row>
    <row r="10" spans="1:4">
      <c r="A10" s="28" t="s">
        <v>35</v>
      </c>
      <c r="B10" s="29" t="s">
        <v>40</v>
      </c>
      <c r="C10" s="30"/>
      <c r="D10" s="30"/>
    </row>
    <row r="11" spans="1:4">
      <c r="A11" s="28" t="s">
        <v>35</v>
      </c>
      <c r="B11" s="29" t="s">
        <v>41</v>
      </c>
      <c r="C11" s="30"/>
      <c r="D11" s="30"/>
    </row>
    <row r="12" spans="1:4">
      <c r="A12" s="28" t="s">
        <v>35</v>
      </c>
      <c r="B12" s="33" t="s">
        <v>42</v>
      </c>
      <c r="C12" s="34"/>
      <c r="D12" s="30"/>
    </row>
    <row r="13" spans="1:4">
      <c r="A13" s="56" t="s">
        <v>35</v>
      </c>
      <c r="B13" s="33" t="s">
        <v>43</v>
      </c>
      <c r="C13" s="57"/>
      <c r="D13" s="55"/>
    </row>
    <row r="14" spans="1:4" ht="13.9" thickBot="1">
      <c r="A14" s="35" t="s">
        <v>35</v>
      </c>
      <c r="B14" s="36" t="s">
        <v>43</v>
      </c>
      <c r="C14" s="37"/>
      <c r="D14" s="37"/>
    </row>
    <row r="15" spans="1:4" ht="14.45" thickTop="1" thickBot="1">
      <c r="A15" s="38" t="s">
        <v>44</v>
      </c>
      <c r="B15" s="39" t="s">
        <v>45</v>
      </c>
      <c r="C15" s="40">
        <f>SUM(C5+C6+C8+C9+C10+C11+C12+C13+C14)</f>
        <v>0</v>
      </c>
      <c r="D15" s="40"/>
    </row>
    <row r="16" spans="1:4">
      <c r="A16" s="41"/>
      <c r="B16" s="41"/>
      <c r="C16" s="41"/>
      <c r="D16" s="41"/>
    </row>
    <row r="17" spans="1:4">
      <c r="A17" s="41"/>
      <c r="B17" s="41"/>
      <c r="C17" s="41"/>
      <c r="D17" s="41"/>
    </row>
    <row r="18" spans="1:4" ht="13.9" thickBot="1">
      <c r="A18" s="41"/>
    </row>
    <row r="19" spans="1:4" ht="12" customHeight="1">
      <c r="A19" s="42" t="s">
        <v>46</v>
      </c>
      <c r="B19" s="25" t="s">
        <v>47</v>
      </c>
      <c r="C19" s="43" t="s">
        <v>48</v>
      </c>
      <c r="D19" s="44" t="s">
        <v>49</v>
      </c>
    </row>
    <row r="20" spans="1:4" ht="14.45">
      <c r="A20" s="45"/>
      <c r="B20" s="33" t="s">
        <v>50</v>
      </c>
      <c r="C20" s="46" t="s">
        <v>60</v>
      </c>
      <c r="D20" s="47"/>
    </row>
    <row r="21" spans="1:4" ht="14.45">
      <c r="A21" s="45"/>
      <c r="B21" s="29" t="s">
        <v>51</v>
      </c>
      <c r="C21" s="46" t="s">
        <v>60</v>
      </c>
      <c r="D21" s="47"/>
    </row>
    <row r="22" spans="1:4" ht="14.45">
      <c r="A22" s="45"/>
      <c r="B22" s="29" t="s">
        <v>52</v>
      </c>
      <c r="C22" s="46" t="s">
        <v>60</v>
      </c>
      <c r="D22" s="47"/>
    </row>
    <row r="23" spans="1:4" ht="14.45">
      <c r="A23" s="45"/>
      <c r="B23" s="29" t="s">
        <v>53</v>
      </c>
      <c r="C23" s="46" t="s">
        <v>60</v>
      </c>
      <c r="D23" s="47"/>
    </row>
    <row r="24" spans="1:4" ht="14.45">
      <c r="A24" s="45"/>
      <c r="B24" s="29" t="s">
        <v>54</v>
      </c>
      <c r="C24" s="46" t="s">
        <v>60</v>
      </c>
      <c r="D24" s="47"/>
    </row>
    <row r="25" spans="1:4" ht="14.45">
      <c r="A25" s="48"/>
      <c r="B25" s="29" t="s">
        <v>55</v>
      </c>
      <c r="C25" s="49" t="s">
        <v>60</v>
      </c>
      <c r="D25" s="50"/>
    </row>
    <row r="26" spans="1:4" ht="14.45">
      <c r="A26" s="48"/>
      <c r="B26" s="29" t="s">
        <v>56</v>
      </c>
      <c r="C26" s="49" t="s">
        <v>60</v>
      </c>
      <c r="D26" s="50"/>
    </row>
    <row r="27" spans="1:4" ht="14.45">
      <c r="A27" s="48"/>
      <c r="B27" s="29" t="s">
        <v>57</v>
      </c>
      <c r="C27" s="49" t="s">
        <v>60</v>
      </c>
      <c r="D27" s="50"/>
    </row>
    <row r="28" spans="1:4" ht="14.45">
      <c r="A28" s="48"/>
      <c r="B28" s="29" t="s">
        <v>42</v>
      </c>
      <c r="C28" s="49" t="s">
        <v>60</v>
      </c>
      <c r="D28" s="50"/>
    </row>
    <row r="29" spans="1:4" ht="27" thickBot="1">
      <c r="A29" s="51"/>
      <c r="B29" s="52" t="s">
        <v>58</v>
      </c>
      <c r="C29" s="53" t="s">
        <v>8</v>
      </c>
      <c r="D29" s="54"/>
    </row>
  </sheetData>
  <sheetProtection algorithmName="SHA-512" hashValue="RKQgITK/oCNsRZ5x+5bVbfeRE8QrAeRAv07ajaR5OsN94gnqqUlpd2g9ImU535Y+iN0bJlzPGQHBjQn9Z7jUyA==" saltValue="VtHGZoDt1ah+thELUVSeRg==" spinCount="100000" sheet="1" objects="1" scenarios="1"/>
  <mergeCells count="2">
    <mergeCell ref="A1:C1"/>
    <mergeCell ref="A4:B4"/>
  </mergeCells>
  <dataValidations count="1">
    <dataValidation type="list" allowBlank="1" showInputMessage="1" showErrorMessage="1" sqref="C29" xr:uid="{099A1B66-206A-43A3-B611-74933B753E61}">
      <formula1>"Ja, 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C7B7-8C61-407D-9035-8C1840E625A4}">
  <dimension ref="A1:D29"/>
  <sheetViews>
    <sheetView workbookViewId="0">
      <selection activeCell="B17" sqref="B17"/>
    </sheetView>
  </sheetViews>
  <sheetFormatPr defaultColWidth="11.5703125" defaultRowHeight="13.15"/>
  <cols>
    <col min="1" max="1" width="19.7109375" style="21" customWidth="1"/>
    <col min="2" max="2" width="91.7109375" style="21" bestFit="1" customWidth="1"/>
    <col min="3" max="3" width="18.7109375" style="21" customWidth="1"/>
    <col min="4" max="4" width="38.7109375" style="21" customWidth="1"/>
    <col min="5" max="5" width="21.5703125" style="21" customWidth="1"/>
    <col min="6" max="6" width="16.140625" style="21" customWidth="1"/>
    <col min="7" max="7" width="58.85546875" style="21" customWidth="1"/>
    <col min="8" max="16384" width="11.5703125" style="21"/>
  </cols>
  <sheetData>
    <row r="1" spans="1:4" s="18" customFormat="1" ht="25.15" customHeight="1">
      <c r="A1" s="96" t="s">
        <v>30</v>
      </c>
      <c r="B1" s="97"/>
      <c r="C1" s="97"/>
    </row>
    <row r="2" spans="1:4">
      <c r="A2" s="19" t="s">
        <v>31</v>
      </c>
      <c r="B2" s="20" t="e">
        <f>Berechnung!B25+2</f>
        <v>#VALUE!</v>
      </c>
    </row>
    <row r="4" spans="1:4" ht="13.9" thickBot="1">
      <c r="A4" s="112" t="s">
        <v>32</v>
      </c>
      <c r="B4" s="113"/>
      <c r="C4" s="22"/>
      <c r="D4" s="23" t="s">
        <v>33</v>
      </c>
    </row>
    <row r="5" spans="1:4">
      <c r="A5" s="24"/>
      <c r="B5" s="25" t="s">
        <v>34</v>
      </c>
      <c r="C5" s="26"/>
      <c r="D5" s="27"/>
    </row>
    <row r="6" spans="1:4">
      <c r="A6" s="28" t="s">
        <v>35</v>
      </c>
      <c r="B6" s="29" t="s">
        <v>36</v>
      </c>
      <c r="C6" s="30"/>
      <c r="D6" s="30"/>
    </row>
    <row r="7" spans="1:4">
      <c r="A7" s="28"/>
      <c r="B7" s="29" t="s">
        <v>37</v>
      </c>
      <c r="C7" s="31">
        <v>0</v>
      </c>
      <c r="D7" s="30"/>
    </row>
    <row r="8" spans="1:4">
      <c r="A8" s="28" t="s">
        <v>35</v>
      </c>
      <c r="B8" s="29" t="s">
        <v>38</v>
      </c>
      <c r="C8" s="32">
        <f>ROUND(C5*C7,2)</f>
        <v>0</v>
      </c>
      <c r="D8" s="30"/>
    </row>
    <row r="9" spans="1:4">
      <c r="A9" s="28" t="s">
        <v>35</v>
      </c>
      <c r="B9" s="29" t="s">
        <v>39</v>
      </c>
      <c r="C9" s="30"/>
      <c r="D9" s="30"/>
    </row>
    <row r="10" spans="1:4">
      <c r="A10" s="28" t="s">
        <v>35</v>
      </c>
      <c r="B10" s="29" t="s">
        <v>40</v>
      </c>
      <c r="C10" s="30"/>
      <c r="D10" s="30"/>
    </row>
    <row r="11" spans="1:4">
      <c r="A11" s="28" t="s">
        <v>35</v>
      </c>
      <c r="B11" s="29" t="s">
        <v>41</v>
      </c>
      <c r="C11" s="30"/>
      <c r="D11" s="30"/>
    </row>
    <row r="12" spans="1:4">
      <c r="A12" s="28" t="s">
        <v>35</v>
      </c>
      <c r="B12" s="33" t="s">
        <v>42</v>
      </c>
      <c r="C12" s="34"/>
      <c r="D12" s="30"/>
    </row>
    <row r="13" spans="1:4">
      <c r="A13" s="56" t="s">
        <v>35</v>
      </c>
      <c r="B13" s="33" t="s">
        <v>43</v>
      </c>
      <c r="C13" s="57"/>
      <c r="D13" s="55"/>
    </row>
    <row r="14" spans="1:4" ht="13.9" thickBot="1">
      <c r="A14" s="35" t="s">
        <v>35</v>
      </c>
      <c r="B14" s="36" t="s">
        <v>43</v>
      </c>
      <c r="C14" s="37"/>
      <c r="D14" s="37"/>
    </row>
    <row r="15" spans="1:4" ht="14.45" thickTop="1" thickBot="1">
      <c r="A15" s="38" t="s">
        <v>44</v>
      </c>
      <c r="B15" s="39" t="s">
        <v>45</v>
      </c>
      <c r="C15" s="40">
        <f>SUM(C5+C6+C8+C9+C10+C11+C12+C13+C14)</f>
        <v>0</v>
      </c>
      <c r="D15" s="40"/>
    </row>
    <row r="16" spans="1:4">
      <c r="A16" s="41"/>
      <c r="B16" s="41"/>
      <c r="C16" s="41"/>
      <c r="D16" s="41"/>
    </row>
    <row r="17" spans="1:4">
      <c r="A17" s="41"/>
      <c r="B17" s="41"/>
      <c r="C17" s="41"/>
      <c r="D17" s="41"/>
    </row>
    <row r="18" spans="1:4" ht="13.9" thickBot="1">
      <c r="A18" s="41"/>
    </row>
    <row r="19" spans="1:4" ht="12" customHeight="1">
      <c r="A19" s="42" t="s">
        <v>46</v>
      </c>
      <c r="B19" s="25" t="s">
        <v>47</v>
      </c>
      <c r="C19" s="43" t="s">
        <v>48</v>
      </c>
      <c r="D19" s="44" t="s">
        <v>49</v>
      </c>
    </row>
    <row r="20" spans="1:4" ht="14.45">
      <c r="A20" s="45"/>
      <c r="B20" s="33" t="s">
        <v>50</v>
      </c>
      <c r="C20" s="46" t="s">
        <v>60</v>
      </c>
      <c r="D20" s="47"/>
    </row>
    <row r="21" spans="1:4" ht="14.45">
      <c r="A21" s="45"/>
      <c r="B21" s="29" t="s">
        <v>51</v>
      </c>
      <c r="C21" s="46" t="s">
        <v>60</v>
      </c>
      <c r="D21" s="47"/>
    </row>
    <row r="22" spans="1:4" ht="14.45">
      <c r="A22" s="45"/>
      <c r="B22" s="29" t="s">
        <v>52</v>
      </c>
      <c r="C22" s="46" t="s">
        <v>60</v>
      </c>
      <c r="D22" s="47"/>
    </row>
    <row r="23" spans="1:4" ht="14.45">
      <c r="A23" s="45"/>
      <c r="B23" s="29" t="s">
        <v>53</v>
      </c>
      <c r="C23" s="46" t="s">
        <v>60</v>
      </c>
      <c r="D23" s="47"/>
    </row>
    <row r="24" spans="1:4" ht="14.45">
      <c r="A24" s="45"/>
      <c r="B24" s="29" t="s">
        <v>54</v>
      </c>
      <c r="C24" s="46" t="s">
        <v>60</v>
      </c>
      <c r="D24" s="47"/>
    </row>
    <row r="25" spans="1:4" ht="14.45">
      <c r="A25" s="48"/>
      <c r="B25" s="29" t="s">
        <v>55</v>
      </c>
      <c r="C25" s="49" t="s">
        <v>60</v>
      </c>
      <c r="D25" s="50"/>
    </row>
    <row r="26" spans="1:4" ht="14.45">
      <c r="A26" s="48"/>
      <c r="B26" s="29" t="s">
        <v>56</v>
      </c>
      <c r="C26" s="49" t="s">
        <v>60</v>
      </c>
      <c r="D26" s="50"/>
    </row>
    <row r="27" spans="1:4" ht="14.45">
      <c r="A27" s="48"/>
      <c r="B27" s="29" t="s">
        <v>57</v>
      </c>
      <c r="C27" s="49" t="s">
        <v>60</v>
      </c>
      <c r="D27" s="50"/>
    </row>
    <row r="28" spans="1:4" ht="14.45">
      <c r="A28" s="48"/>
      <c r="B28" s="29" t="s">
        <v>42</v>
      </c>
      <c r="C28" s="49" t="s">
        <v>60</v>
      </c>
      <c r="D28" s="50"/>
    </row>
    <row r="29" spans="1:4" ht="27" thickBot="1">
      <c r="A29" s="51"/>
      <c r="B29" s="52" t="s">
        <v>58</v>
      </c>
      <c r="C29" s="53" t="s">
        <v>8</v>
      </c>
      <c r="D29" s="54"/>
    </row>
  </sheetData>
  <sheetProtection algorithmName="SHA-512" hashValue="pEJnT/p+DUmd9+jD2fpWEsX0xeqPe+n2i+C1XC13/qqxR1+v2qnVZIySmGo169Nr/fYl+Qu+m+sBk4yMMtgWnA==" saltValue="PIYQleKyBc42X1y+Tnf+Fg==" spinCount="100000" sheet="1" objects="1" scenarios="1"/>
  <mergeCells count="2">
    <mergeCell ref="A1:C1"/>
    <mergeCell ref="A4:B4"/>
  </mergeCells>
  <dataValidations count="1">
    <dataValidation type="list" allowBlank="1" showInputMessage="1" showErrorMessage="1" sqref="C29" xr:uid="{2E1AC9BF-885D-4B6A-B03D-93A1E3CD2629}">
      <formula1>"Ja, 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10CD-5EEF-4781-ABD6-287CF1B41781}">
  <dimension ref="A1:D29"/>
  <sheetViews>
    <sheetView workbookViewId="0">
      <selection activeCell="C13" sqref="C13"/>
    </sheetView>
  </sheetViews>
  <sheetFormatPr defaultColWidth="11.5703125" defaultRowHeight="13.15"/>
  <cols>
    <col min="1" max="1" width="19.7109375" style="21" customWidth="1"/>
    <col min="2" max="2" width="91.7109375" style="21" bestFit="1" customWidth="1"/>
    <col min="3" max="3" width="18.7109375" style="21" customWidth="1"/>
    <col min="4" max="4" width="38.7109375" style="21" customWidth="1"/>
    <col min="5" max="5" width="21.5703125" style="21" customWidth="1"/>
    <col min="6" max="6" width="16.140625" style="21" customWidth="1"/>
    <col min="7" max="7" width="58.85546875" style="21" customWidth="1"/>
    <col min="8" max="16384" width="11.5703125" style="21"/>
  </cols>
  <sheetData>
    <row r="1" spans="1:4" s="18" customFormat="1" ht="25.15" customHeight="1">
      <c r="A1" s="96" t="s">
        <v>30</v>
      </c>
      <c r="B1" s="97"/>
      <c r="C1" s="97"/>
    </row>
    <row r="2" spans="1:4">
      <c r="A2" s="19" t="s">
        <v>31</v>
      </c>
      <c r="B2" s="20" t="e">
        <f>Berechnung!B25+3</f>
        <v>#VALUE!</v>
      </c>
    </row>
    <row r="4" spans="1:4" ht="13.9" thickBot="1">
      <c r="A4" s="112" t="s">
        <v>32</v>
      </c>
      <c r="B4" s="113"/>
      <c r="C4" s="22"/>
      <c r="D4" s="23" t="s">
        <v>33</v>
      </c>
    </row>
    <row r="5" spans="1:4">
      <c r="A5" s="24"/>
      <c r="B5" s="25" t="s">
        <v>34</v>
      </c>
      <c r="C5" s="26"/>
      <c r="D5" s="27"/>
    </row>
    <row r="6" spans="1:4">
      <c r="A6" s="28" t="s">
        <v>35</v>
      </c>
      <c r="B6" s="29" t="s">
        <v>36</v>
      </c>
      <c r="C6" s="30"/>
      <c r="D6" s="30"/>
    </row>
    <row r="7" spans="1:4">
      <c r="A7" s="28"/>
      <c r="B7" s="29" t="s">
        <v>37</v>
      </c>
      <c r="C7" s="31">
        <v>0</v>
      </c>
      <c r="D7" s="30"/>
    </row>
    <row r="8" spans="1:4">
      <c r="A8" s="28" t="s">
        <v>35</v>
      </c>
      <c r="B8" s="29" t="s">
        <v>38</v>
      </c>
      <c r="C8" s="32">
        <f>ROUND(C5*C7,2)</f>
        <v>0</v>
      </c>
      <c r="D8" s="30"/>
    </row>
    <row r="9" spans="1:4">
      <c r="A9" s="28" t="s">
        <v>35</v>
      </c>
      <c r="B9" s="29" t="s">
        <v>39</v>
      </c>
      <c r="C9" s="30"/>
      <c r="D9" s="30"/>
    </row>
    <row r="10" spans="1:4">
      <c r="A10" s="28" t="s">
        <v>35</v>
      </c>
      <c r="B10" s="29" t="s">
        <v>40</v>
      </c>
      <c r="C10" s="30"/>
      <c r="D10" s="30"/>
    </row>
    <row r="11" spans="1:4">
      <c r="A11" s="28" t="s">
        <v>35</v>
      </c>
      <c r="B11" s="29" t="s">
        <v>41</v>
      </c>
      <c r="C11" s="30"/>
      <c r="D11" s="30"/>
    </row>
    <row r="12" spans="1:4">
      <c r="A12" s="28" t="s">
        <v>35</v>
      </c>
      <c r="B12" s="33" t="s">
        <v>42</v>
      </c>
      <c r="C12" s="34"/>
      <c r="D12" s="30"/>
    </row>
    <row r="13" spans="1:4">
      <c r="A13" s="56" t="s">
        <v>35</v>
      </c>
      <c r="B13" s="33" t="s">
        <v>43</v>
      </c>
      <c r="C13" s="57"/>
      <c r="D13" s="55"/>
    </row>
    <row r="14" spans="1:4" ht="13.9" thickBot="1">
      <c r="A14" s="35" t="s">
        <v>35</v>
      </c>
      <c r="B14" s="36" t="s">
        <v>43</v>
      </c>
      <c r="C14" s="37"/>
      <c r="D14" s="37"/>
    </row>
    <row r="15" spans="1:4" ht="14.45" thickTop="1" thickBot="1">
      <c r="A15" s="38" t="s">
        <v>44</v>
      </c>
      <c r="B15" s="39" t="s">
        <v>45</v>
      </c>
      <c r="C15" s="40">
        <f>SUM(C5+C6+C8+C9+C10+C11+C12+C13+C14)</f>
        <v>0</v>
      </c>
      <c r="D15" s="40"/>
    </row>
    <row r="16" spans="1:4">
      <c r="A16" s="41"/>
      <c r="B16" s="41"/>
      <c r="C16" s="41"/>
      <c r="D16" s="41"/>
    </row>
    <row r="17" spans="1:4">
      <c r="A17" s="41"/>
      <c r="B17" s="41"/>
      <c r="C17" s="41"/>
      <c r="D17" s="41"/>
    </row>
    <row r="18" spans="1:4" ht="13.9" thickBot="1">
      <c r="A18" s="41"/>
    </row>
    <row r="19" spans="1:4" ht="12" customHeight="1">
      <c r="A19" s="42" t="s">
        <v>46</v>
      </c>
      <c r="B19" s="25" t="s">
        <v>47</v>
      </c>
      <c r="C19" s="43" t="s">
        <v>48</v>
      </c>
      <c r="D19" s="44" t="s">
        <v>49</v>
      </c>
    </row>
    <row r="20" spans="1:4" ht="14.45">
      <c r="A20" s="45"/>
      <c r="B20" s="33" t="s">
        <v>50</v>
      </c>
      <c r="C20" s="46" t="s">
        <v>60</v>
      </c>
      <c r="D20" s="47"/>
    </row>
    <row r="21" spans="1:4" ht="14.45">
      <c r="A21" s="45"/>
      <c r="B21" s="29" t="s">
        <v>51</v>
      </c>
      <c r="C21" s="46" t="s">
        <v>60</v>
      </c>
      <c r="D21" s="47"/>
    </row>
    <row r="22" spans="1:4" ht="14.45">
      <c r="A22" s="45"/>
      <c r="B22" s="29" t="s">
        <v>52</v>
      </c>
      <c r="C22" s="46" t="s">
        <v>60</v>
      </c>
      <c r="D22" s="47"/>
    </row>
    <row r="23" spans="1:4" ht="14.45">
      <c r="A23" s="45"/>
      <c r="B23" s="29" t="s">
        <v>53</v>
      </c>
      <c r="C23" s="46" t="s">
        <v>60</v>
      </c>
      <c r="D23" s="47"/>
    </row>
    <row r="24" spans="1:4" ht="14.45">
      <c r="A24" s="45"/>
      <c r="B24" s="29" t="s">
        <v>54</v>
      </c>
      <c r="C24" s="46" t="s">
        <v>60</v>
      </c>
      <c r="D24" s="47"/>
    </row>
    <row r="25" spans="1:4" ht="14.45">
      <c r="A25" s="48"/>
      <c r="B25" s="29" t="s">
        <v>55</v>
      </c>
      <c r="C25" s="49" t="s">
        <v>60</v>
      </c>
      <c r="D25" s="50"/>
    </row>
    <row r="26" spans="1:4" ht="14.45">
      <c r="A26" s="48"/>
      <c r="B26" s="29" t="s">
        <v>56</v>
      </c>
      <c r="C26" s="49" t="s">
        <v>60</v>
      </c>
      <c r="D26" s="50"/>
    </row>
    <row r="27" spans="1:4" ht="14.45">
      <c r="A27" s="48"/>
      <c r="B27" s="29" t="s">
        <v>57</v>
      </c>
      <c r="C27" s="49" t="s">
        <v>60</v>
      </c>
      <c r="D27" s="50"/>
    </row>
    <row r="28" spans="1:4" ht="14.45">
      <c r="A28" s="48"/>
      <c r="B28" s="29" t="s">
        <v>42</v>
      </c>
      <c r="C28" s="49" t="s">
        <v>60</v>
      </c>
      <c r="D28" s="50"/>
    </row>
    <row r="29" spans="1:4" ht="27" thickBot="1">
      <c r="A29" s="51"/>
      <c r="B29" s="52" t="s">
        <v>58</v>
      </c>
      <c r="C29" s="53" t="s">
        <v>8</v>
      </c>
      <c r="D29" s="54"/>
    </row>
  </sheetData>
  <sheetProtection algorithmName="SHA-512" hashValue="tk3J1W9qKGy7VRnsP29uQp+37F+eobb5f+EW7Etjh2KNz2wnKxBkQ7VjYM7rIqBLoyOAY46G5roVsFkpXM8NJg==" saltValue="AaFo7/jVsSMTaDmeV6F38Q==" spinCount="100000" sheet="1" objects="1" scenarios="1"/>
  <mergeCells count="2">
    <mergeCell ref="A1:C1"/>
    <mergeCell ref="A4:B4"/>
  </mergeCells>
  <dataValidations count="1">
    <dataValidation type="list" allowBlank="1" showInputMessage="1" showErrorMessage="1" sqref="C29" xr:uid="{88B4C576-E95E-41BE-81F4-A73C686552FA}">
      <formula1>"Ja, 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FFCD-6429-44D2-8AD8-622029C203F0}">
  <dimension ref="A1:D29"/>
  <sheetViews>
    <sheetView workbookViewId="0">
      <selection activeCell="C5" sqref="C5"/>
    </sheetView>
  </sheetViews>
  <sheetFormatPr defaultColWidth="11.5703125" defaultRowHeight="13.15"/>
  <cols>
    <col min="1" max="1" width="19.7109375" style="21" customWidth="1"/>
    <col min="2" max="2" width="91.7109375" style="21" bestFit="1" customWidth="1"/>
    <col min="3" max="3" width="18.7109375" style="21" customWidth="1"/>
    <col min="4" max="4" width="38.7109375" style="21" customWidth="1"/>
    <col min="5" max="5" width="21.5703125" style="21" customWidth="1"/>
    <col min="6" max="6" width="16.140625" style="21" customWidth="1"/>
    <col min="7" max="7" width="58.85546875" style="21" customWidth="1"/>
    <col min="8" max="16384" width="11.5703125" style="21"/>
  </cols>
  <sheetData>
    <row r="1" spans="1:4" s="18" customFormat="1" ht="25.15" customHeight="1">
      <c r="A1" s="96" t="s">
        <v>30</v>
      </c>
      <c r="B1" s="97"/>
      <c r="C1" s="97"/>
    </row>
    <row r="2" spans="1:4">
      <c r="A2" s="19" t="s">
        <v>31</v>
      </c>
      <c r="B2" s="20" t="e">
        <f>Berechnung!B25+4</f>
        <v>#VALUE!</v>
      </c>
    </row>
    <row r="4" spans="1:4" ht="13.9" thickBot="1">
      <c r="A4" s="112" t="s">
        <v>32</v>
      </c>
      <c r="B4" s="113"/>
      <c r="C4" s="22"/>
      <c r="D4" s="23" t="s">
        <v>33</v>
      </c>
    </row>
    <row r="5" spans="1:4">
      <c r="A5" s="24"/>
      <c r="B5" s="25" t="s">
        <v>34</v>
      </c>
      <c r="C5" s="26"/>
      <c r="D5" s="27"/>
    </row>
    <row r="6" spans="1:4">
      <c r="A6" s="28" t="s">
        <v>35</v>
      </c>
      <c r="B6" s="29" t="s">
        <v>36</v>
      </c>
      <c r="C6" s="30"/>
      <c r="D6" s="30"/>
    </row>
    <row r="7" spans="1:4">
      <c r="A7" s="28"/>
      <c r="B7" s="29" t="s">
        <v>37</v>
      </c>
      <c r="C7" s="31">
        <v>0</v>
      </c>
      <c r="D7" s="30"/>
    </row>
    <row r="8" spans="1:4">
      <c r="A8" s="28" t="s">
        <v>35</v>
      </c>
      <c r="B8" s="29" t="s">
        <v>38</v>
      </c>
      <c r="C8" s="32">
        <f>ROUND(C5*C7,2)</f>
        <v>0</v>
      </c>
      <c r="D8" s="30"/>
    </row>
    <row r="9" spans="1:4">
      <c r="A9" s="28" t="s">
        <v>35</v>
      </c>
      <c r="B9" s="29" t="s">
        <v>39</v>
      </c>
      <c r="C9" s="30"/>
      <c r="D9" s="30"/>
    </row>
    <row r="10" spans="1:4">
      <c r="A10" s="28" t="s">
        <v>35</v>
      </c>
      <c r="B10" s="29" t="s">
        <v>40</v>
      </c>
      <c r="C10" s="30"/>
      <c r="D10" s="30"/>
    </row>
    <row r="11" spans="1:4">
      <c r="A11" s="28" t="s">
        <v>35</v>
      </c>
      <c r="B11" s="29" t="s">
        <v>41</v>
      </c>
      <c r="C11" s="30"/>
      <c r="D11" s="30"/>
    </row>
    <row r="12" spans="1:4">
      <c r="A12" s="28" t="s">
        <v>35</v>
      </c>
      <c r="B12" s="33" t="s">
        <v>42</v>
      </c>
      <c r="C12" s="30"/>
      <c r="D12" s="30"/>
    </row>
    <row r="13" spans="1:4">
      <c r="A13" s="56" t="s">
        <v>35</v>
      </c>
      <c r="B13" s="33" t="s">
        <v>43</v>
      </c>
      <c r="C13" s="30"/>
      <c r="D13" s="55"/>
    </row>
    <row r="14" spans="1:4" ht="13.9" thickBot="1">
      <c r="A14" s="35" t="s">
        <v>35</v>
      </c>
      <c r="B14" s="33" t="s">
        <v>43</v>
      </c>
      <c r="C14" s="30"/>
      <c r="D14" s="37"/>
    </row>
    <row r="15" spans="1:4" ht="14.45" thickTop="1" thickBot="1">
      <c r="A15" s="38" t="s">
        <v>44</v>
      </c>
      <c r="B15" s="39" t="s">
        <v>45</v>
      </c>
      <c r="C15" s="40">
        <f>SUM(C5+C6+C8+C9+C10+C11+C12+C13+C14)</f>
        <v>0</v>
      </c>
      <c r="D15" s="40"/>
    </row>
    <row r="16" spans="1:4">
      <c r="A16" s="41"/>
      <c r="B16" s="41"/>
      <c r="C16" s="41"/>
      <c r="D16" s="41"/>
    </row>
    <row r="17" spans="1:4">
      <c r="A17" s="41"/>
      <c r="B17" s="41"/>
      <c r="C17" s="41"/>
      <c r="D17" s="41"/>
    </row>
    <row r="18" spans="1:4" ht="13.9" thickBot="1">
      <c r="A18" s="41"/>
    </row>
    <row r="19" spans="1:4" ht="12" customHeight="1">
      <c r="A19" s="42" t="s">
        <v>46</v>
      </c>
      <c r="B19" s="25" t="s">
        <v>47</v>
      </c>
      <c r="C19" s="43" t="s">
        <v>48</v>
      </c>
      <c r="D19" s="44" t="s">
        <v>49</v>
      </c>
    </row>
    <row r="20" spans="1:4" ht="14.45">
      <c r="A20" s="45"/>
      <c r="B20" s="33" t="s">
        <v>50</v>
      </c>
      <c r="C20" s="46" t="s">
        <v>60</v>
      </c>
      <c r="D20" s="47"/>
    </row>
    <row r="21" spans="1:4" ht="14.45">
      <c r="A21" s="45"/>
      <c r="B21" s="29" t="s">
        <v>51</v>
      </c>
      <c r="C21" s="46" t="s">
        <v>60</v>
      </c>
      <c r="D21" s="47"/>
    </row>
    <row r="22" spans="1:4" ht="14.45">
      <c r="A22" s="45"/>
      <c r="B22" s="29" t="s">
        <v>52</v>
      </c>
      <c r="C22" s="46" t="s">
        <v>60</v>
      </c>
      <c r="D22" s="47"/>
    </row>
    <row r="23" spans="1:4" ht="14.45">
      <c r="A23" s="45"/>
      <c r="B23" s="29" t="s">
        <v>53</v>
      </c>
      <c r="C23" s="46" t="s">
        <v>60</v>
      </c>
      <c r="D23" s="47"/>
    </row>
    <row r="24" spans="1:4" ht="14.45">
      <c r="A24" s="45"/>
      <c r="B24" s="29" t="s">
        <v>54</v>
      </c>
      <c r="C24" s="46" t="s">
        <v>60</v>
      </c>
      <c r="D24" s="47"/>
    </row>
    <row r="25" spans="1:4" ht="14.45">
      <c r="A25" s="48"/>
      <c r="B25" s="29" t="s">
        <v>55</v>
      </c>
      <c r="C25" s="49" t="s">
        <v>60</v>
      </c>
      <c r="D25" s="50"/>
    </row>
    <row r="26" spans="1:4" ht="14.45">
      <c r="A26" s="48"/>
      <c r="B26" s="29" t="s">
        <v>56</v>
      </c>
      <c r="C26" s="49" t="s">
        <v>60</v>
      </c>
      <c r="D26" s="50"/>
    </row>
    <row r="27" spans="1:4" ht="14.45">
      <c r="A27" s="48"/>
      <c r="B27" s="29" t="s">
        <v>57</v>
      </c>
      <c r="C27" s="49" t="s">
        <v>60</v>
      </c>
      <c r="D27" s="50"/>
    </row>
    <row r="28" spans="1:4" ht="14.45">
      <c r="A28" s="48"/>
      <c r="B28" s="29" t="s">
        <v>42</v>
      </c>
      <c r="C28" s="49" t="s">
        <v>60</v>
      </c>
      <c r="D28" s="50"/>
    </row>
    <row r="29" spans="1:4" ht="27" thickBot="1">
      <c r="A29" s="51"/>
      <c r="B29" s="52" t="s">
        <v>58</v>
      </c>
      <c r="C29" s="53" t="s">
        <v>8</v>
      </c>
      <c r="D29" s="54"/>
    </row>
  </sheetData>
  <sheetProtection algorithmName="SHA-512" hashValue="vS5TCUs2hU4fQwTAoCpEV6gtVg2khDzE2S49IwkM8ouvfrlrahlPEyMivZZ8saDIy+PfYBUKpyP7/aHd8IFVZA==" saltValue="z7XTfWerN7FFEKSUti35Jw==" spinCount="100000" sheet="1" objects="1" scenarios="1"/>
  <mergeCells count="2">
    <mergeCell ref="A1:C1"/>
    <mergeCell ref="A4:B4"/>
  </mergeCells>
  <dataValidations count="1">
    <dataValidation type="list" allowBlank="1" showInputMessage="1" showErrorMessage="1" sqref="C29" xr:uid="{EE2D2C52-A872-4F16-96AC-E6C9AD8B035F}">
      <formula1>"Ja, 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73D35-9599-48CD-BEEA-C85889FA363C}">
  <dimension ref="A1:D29"/>
  <sheetViews>
    <sheetView workbookViewId="0">
      <selection activeCell="D11" sqref="D11"/>
    </sheetView>
  </sheetViews>
  <sheetFormatPr defaultColWidth="11.5703125" defaultRowHeight="13.15"/>
  <cols>
    <col min="1" max="1" width="19.7109375" style="21" customWidth="1"/>
    <col min="2" max="2" width="91.7109375" style="21" bestFit="1" customWidth="1"/>
    <col min="3" max="3" width="18.7109375" style="21" customWidth="1"/>
    <col min="4" max="4" width="38.7109375" style="21" customWidth="1"/>
    <col min="5" max="5" width="21.5703125" style="21" customWidth="1"/>
    <col min="6" max="6" width="16.140625" style="21" customWidth="1"/>
    <col min="7" max="7" width="58.85546875" style="21" customWidth="1"/>
    <col min="8" max="16384" width="11.5703125" style="21"/>
  </cols>
  <sheetData>
    <row r="1" spans="1:4" s="18" customFormat="1" ht="25.15" customHeight="1">
      <c r="A1" s="96" t="s">
        <v>30</v>
      </c>
      <c r="B1" s="97"/>
      <c r="C1" s="97"/>
    </row>
    <row r="2" spans="1:4">
      <c r="A2" s="19" t="s">
        <v>31</v>
      </c>
      <c r="B2" s="20" t="e">
        <f>Berechnung!B25+5</f>
        <v>#VALUE!</v>
      </c>
    </row>
    <row r="4" spans="1:4" ht="13.9" thickBot="1">
      <c r="A4" s="112" t="s">
        <v>32</v>
      </c>
      <c r="B4" s="113"/>
      <c r="C4" s="22"/>
      <c r="D4" s="23" t="s">
        <v>33</v>
      </c>
    </row>
    <row r="5" spans="1:4">
      <c r="A5" s="24"/>
      <c r="B5" s="25" t="s">
        <v>34</v>
      </c>
      <c r="C5" s="26"/>
      <c r="D5" s="27"/>
    </row>
    <row r="6" spans="1:4">
      <c r="A6" s="28" t="s">
        <v>35</v>
      </c>
      <c r="B6" s="29" t="s">
        <v>36</v>
      </c>
      <c r="C6" s="30"/>
      <c r="D6" s="30"/>
    </row>
    <row r="7" spans="1:4">
      <c r="A7" s="28"/>
      <c r="B7" s="29" t="s">
        <v>37</v>
      </c>
      <c r="C7" s="31">
        <v>0</v>
      </c>
      <c r="D7" s="30"/>
    </row>
    <row r="8" spans="1:4">
      <c r="A8" s="28" t="s">
        <v>35</v>
      </c>
      <c r="B8" s="29" t="s">
        <v>38</v>
      </c>
      <c r="C8" s="32">
        <f>ROUND(C5*C7,2)</f>
        <v>0</v>
      </c>
      <c r="D8" s="30"/>
    </row>
    <row r="9" spans="1:4">
      <c r="A9" s="28" t="s">
        <v>35</v>
      </c>
      <c r="B9" s="29" t="s">
        <v>39</v>
      </c>
      <c r="C9" s="30"/>
      <c r="D9" s="30"/>
    </row>
    <row r="10" spans="1:4">
      <c r="A10" s="28" t="s">
        <v>35</v>
      </c>
      <c r="B10" s="29" t="s">
        <v>40</v>
      </c>
      <c r="C10" s="30"/>
      <c r="D10" s="30"/>
    </row>
    <row r="11" spans="1:4">
      <c r="A11" s="28" t="s">
        <v>35</v>
      </c>
      <c r="B11" s="29" t="s">
        <v>41</v>
      </c>
      <c r="C11" s="30"/>
      <c r="D11" s="30"/>
    </row>
    <row r="12" spans="1:4">
      <c r="A12" s="28" t="s">
        <v>35</v>
      </c>
      <c r="B12" s="33" t="s">
        <v>42</v>
      </c>
      <c r="C12" s="30"/>
      <c r="D12" s="30"/>
    </row>
    <row r="13" spans="1:4">
      <c r="A13" s="56" t="s">
        <v>35</v>
      </c>
      <c r="B13" s="33" t="s">
        <v>43</v>
      </c>
      <c r="C13" s="30"/>
      <c r="D13" s="55"/>
    </row>
    <row r="14" spans="1:4" ht="13.9" thickBot="1">
      <c r="A14" s="35" t="s">
        <v>35</v>
      </c>
      <c r="B14" s="33" t="s">
        <v>43</v>
      </c>
      <c r="C14" s="30"/>
      <c r="D14" s="37"/>
    </row>
    <row r="15" spans="1:4" ht="14.45" thickTop="1" thickBot="1">
      <c r="A15" s="38" t="s">
        <v>44</v>
      </c>
      <c r="B15" s="39" t="s">
        <v>45</v>
      </c>
      <c r="C15" s="40">
        <f>SUM(C5+C6+C8+C9+C10+C11+C12+C13+C14)</f>
        <v>0</v>
      </c>
      <c r="D15" s="40"/>
    </row>
    <row r="16" spans="1:4">
      <c r="A16" s="41"/>
      <c r="B16" s="41"/>
      <c r="C16" s="41"/>
      <c r="D16" s="41"/>
    </row>
    <row r="17" spans="1:4">
      <c r="A17" s="41"/>
      <c r="B17" s="41"/>
      <c r="C17" s="41"/>
      <c r="D17" s="41"/>
    </row>
    <row r="18" spans="1:4" ht="13.9" thickBot="1">
      <c r="A18" s="41"/>
    </row>
    <row r="19" spans="1:4" ht="12" customHeight="1">
      <c r="A19" s="42" t="s">
        <v>46</v>
      </c>
      <c r="B19" s="25" t="s">
        <v>47</v>
      </c>
      <c r="C19" s="43" t="s">
        <v>48</v>
      </c>
      <c r="D19" s="44" t="s">
        <v>49</v>
      </c>
    </row>
    <row r="20" spans="1:4" ht="14.45">
      <c r="A20" s="45"/>
      <c r="B20" s="33" t="s">
        <v>50</v>
      </c>
      <c r="C20" s="46" t="s">
        <v>60</v>
      </c>
      <c r="D20" s="47"/>
    </row>
    <row r="21" spans="1:4" ht="14.45">
      <c r="A21" s="45"/>
      <c r="B21" s="29" t="s">
        <v>51</v>
      </c>
      <c r="C21" s="46" t="s">
        <v>60</v>
      </c>
      <c r="D21" s="47"/>
    </row>
    <row r="22" spans="1:4" ht="14.45">
      <c r="A22" s="45"/>
      <c r="B22" s="29" t="s">
        <v>52</v>
      </c>
      <c r="C22" s="46" t="s">
        <v>60</v>
      </c>
      <c r="D22" s="47"/>
    </row>
    <row r="23" spans="1:4" ht="14.45">
      <c r="A23" s="45"/>
      <c r="B23" s="29" t="s">
        <v>53</v>
      </c>
      <c r="C23" s="46" t="s">
        <v>60</v>
      </c>
      <c r="D23" s="47"/>
    </row>
    <row r="24" spans="1:4" ht="14.45">
      <c r="A24" s="45"/>
      <c r="B24" s="29" t="s">
        <v>54</v>
      </c>
      <c r="C24" s="46" t="s">
        <v>60</v>
      </c>
      <c r="D24" s="47"/>
    </row>
    <row r="25" spans="1:4" ht="14.45">
      <c r="A25" s="48"/>
      <c r="B25" s="29" t="s">
        <v>55</v>
      </c>
      <c r="C25" s="49" t="s">
        <v>60</v>
      </c>
      <c r="D25" s="50"/>
    </row>
    <row r="26" spans="1:4" ht="14.45">
      <c r="A26" s="48"/>
      <c r="B26" s="29" t="s">
        <v>56</v>
      </c>
      <c r="C26" s="49" t="s">
        <v>60</v>
      </c>
      <c r="D26" s="50"/>
    </row>
    <row r="27" spans="1:4" ht="14.45">
      <c r="A27" s="48"/>
      <c r="B27" s="29" t="s">
        <v>57</v>
      </c>
      <c r="C27" s="49" t="s">
        <v>60</v>
      </c>
      <c r="D27" s="50"/>
    </row>
    <row r="28" spans="1:4" ht="14.45">
      <c r="A28" s="48"/>
      <c r="B28" s="29" t="s">
        <v>42</v>
      </c>
      <c r="C28" s="49" t="s">
        <v>60</v>
      </c>
      <c r="D28" s="50"/>
    </row>
    <row r="29" spans="1:4" ht="27" thickBot="1">
      <c r="A29" s="51"/>
      <c r="B29" s="52" t="s">
        <v>58</v>
      </c>
      <c r="C29" s="53" t="s">
        <v>8</v>
      </c>
      <c r="D29" s="54"/>
    </row>
  </sheetData>
  <sheetProtection algorithmName="SHA-512" hashValue="mbtvuZJPgQG8zorc1lHPNBCbqD2caT6/HRfaBDn/sRQwiB0xh5bcpd0vRX/2HeEGqt7Kd4rI+rUYsllBdiI1TA==" saltValue="QVy7/6OhsvTov2zA/fE0vw==" spinCount="100000" sheet="1" objects="1" scenarios="1"/>
  <mergeCells count="2">
    <mergeCell ref="A1:C1"/>
    <mergeCell ref="A4:B4"/>
  </mergeCells>
  <dataValidations count="1">
    <dataValidation type="list" allowBlank="1" showInputMessage="1" showErrorMessage="1" sqref="C29" xr:uid="{58FAE91A-E317-4E7E-9621-DECBCBE6EBBA}">
      <formula1>"Ja, Nein"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04346-21FA-43ED-B0B0-AC8694A81FC5}">
  <dimension ref="A1:H22"/>
  <sheetViews>
    <sheetView topLeftCell="A10" workbookViewId="0">
      <selection activeCell="B17" sqref="B17:H22"/>
    </sheetView>
  </sheetViews>
  <sheetFormatPr defaultColWidth="11.42578125" defaultRowHeight="14.45"/>
  <cols>
    <col min="1" max="1" width="29.5703125" customWidth="1"/>
    <col min="8" max="8" width="17" customWidth="1"/>
  </cols>
  <sheetData>
    <row r="1" spans="1:8" ht="21" customHeight="1">
      <c r="A1" s="59" t="s">
        <v>61</v>
      </c>
    </row>
    <row r="2" spans="1:8" ht="30" customHeight="1">
      <c r="A2" s="59"/>
    </row>
    <row r="3" spans="1:8" ht="12.6" customHeight="1">
      <c r="A3" s="59" t="s">
        <v>62</v>
      </c>
      <c r="B3" s="83" t="s">
        <v>63</v>
      </c>
      <c r="C3" s="83"/>
      <c r="D3" s="83"/>
      <c r="E3" s="83"/>
    </row>
    <row r="4" spans="1:8">
      <c r="A4" s="59" t="s">
        <v>64</v>
      </c>
      <c r="B4" s="83" t="s">
        <v>63</v>
      </c>
      <c r="C4" s="83"/>
      <c r="D4" s="83"/>
      <c r="E4" s="83"/>
    </row>
    <row r="5" spans="1:8">
      <c r="A5" s="59" t="s">
        <v>3</v>
      </c>
      <c r="B5" s="83" t="s">
        <v>63</v>
      </c>
      <c r="C5" s="83"/>
      <c r="D5" s="83"/>
      <c r="E5" s="83"/>
    </row>
    <row r="7" spans="1:8">
      <c r="B7" s="60" t="str">
        <f>IF(Berechnung!B12="","",Berechnung!B12)</f>
        <v/>
      </c>
      <c r="C7" s="60" t="str">
        <f>IF(Berechnung!C12="","",Berechnung!C12)</f>
        <v/>
      </c>
      <c r="D7" s="60" t="str">
        <f>IF(Berechnung!D12="","",Berechnung!D12)</f>
        <v/>
      </c>
      <c r="E7" s="60" t="str">
        <f>IF(Berechnung!E12="","",Berechnung!E12)</f>
        <v/>
      </c>
      <c r="F7" s="60" t="str">
        <f>IF(Berechnung!F12="","",Berechnung!F12)</f>
        <v/>
      </c>
      <c r="G7" s="60" t="str">
        <f>IF(Berechnung!F12="","",Berechnung!F12+1)</f>
        <v/>
      </c>
      <c r="H7" s="61" t="s">
        <v>65</v>
      </c>
    </row>
    <row r="8" spans="1:8">
      <c r="A8" t="s">
        <v>66</v>
      </c>
      <c r="B8" s="72"/>
      <c r="C8" s="72"/>
      <c r="D8" s="72"/>
      <c r="E8" s="72"/>
      <c r="F8" s="72"/>
      <c r="G8" s="72"/>
      <c r="H8" s="73">
        <f>SUM(B8:G8)</f>
        <v>0</v>
      </c>
    </row>
    <row r="9" spans="1:8">
      <c r="A9" t="s">
        <v>67</v>
      </c>
      <c r="B9" s="60"/>
      <c r="C9" s="62" t="str">
        <f>IF(C8="","",(C8/B8)-1)</f>
        <v/>
      </c>
      <c r="D9" s="62" t="str">
        <f t="shared" ref="D9:G9" si="0">IF(D8="","",(D8/C8)-1)</f>
        <v/>
      </c>
      <c r="E9" s="62" t="str">
        <f t="shared" si="0"/>
        <v/>
      </c>
      <c r="F9" s="62" t="str">
        <f t="shared" si="0"/>
        <v/>
      </c>
      <c r="G9" s="62" t="str">
        <f t="shared" si="0"/>
        <v/>
      </c>
      <c r="H9" s="62" t="str" cm="1">
        <f t="array" ref="H9">IF(B8="","",INDEX(C8:G8,COUNT(C8:G8))/B8-1)</f>
        <v/>
      </c>
    </row>
    <row r="10" spans="1:8" ht="23.45" customHeight="1"/>
    <row r="11" spans="1:8" ht="15" customHeight="1">
      <c r="A11" s="98" t="s">
        <v>68</v>
      </c>
      <c r="B11" s="99"/>
      <c r="C11" s="99"/>
      <c r="D11" s="99"/>
      <c r="E11" s="99"/>
      <c r="F11" s="99"/>
      <c r="G11" s="99"/>
      <c r="H11" s="99"/>
    </row>
    <row r="12" spans="1:8" ht="15" customHeight="1">
      <c r="A12" s="99"/>
      <c r="B12" s="99"/>
      <c r="C12" s="99"/>
      <c r="D12" s="99"/>
      <c r="E12" s="99"/>
      <c r="F12" s="99"/>
      <c r="G12" s="99"/>
      <c r="H12" s="99"/>
    </row>
    <row r="13" spans="1:8">
      <c r="A13" s="99"/>
      <c r="B13" s="99"/>
      <c r="C13" s="99"/>
      <c r="D13" s="99"/>
      <c r="E13" s="99"/>
      <c r="F13" s="99"/>
      <c r="G13" s="99"/>
      <c r="H13" s="99"/>
    </row>
    <row r="14" spans="1:8" ht="80.45" customHeight="1">
      <c r="A14" s="99"/>
      <c r="B14" s="99"/>
      <c r="C14" s="99"/>
      <c r="D14" s="99"/>
      <c r="E14" s="99"/>
      <c r="F14" s="99"/>
      <c r="G14" s="99"/>
      <c r="H14" s="99"/>
    </row>
    <row r="15" spans="1:8" ht="12.6" customHeight="1"/>
    <row r="17" spans="1:8">
      <c r="A17" s="100" t="s">
        <v>33</v>
      </c>
      <c r="B17" s="103"/>
      <c r="C17" s="104"/>
      <c r="D17" s="104"/>
      <c r="E17" s="104"/>
      <c r="F17" s="104"/>
      <c r="G17" s="104"/>
      <c r="H17" s="105"/>
    </row>
    <row r="18" spans="1:8">
      <c r="A18" s="101"/>
      <c r="B18" s="106"/>
      <c r="C18" s="107"/>
      <c r="D18" s="107"/>
      <c r="E18" s="107"/>
      <c r="F18" s="107"/>
      <c r="G18" s="107"/>
      <c r="H18" s="108"/>
    </row>
    <row r="19" spans="1:8">
      <c r="A19" s="101"/>
      <c r="B19" s="106"/>
      <c r="C19" s="107"/>
      <c r="D19" s="107"/>
      <c r="E19" s="107"/>
      <c r="F19" s="107"/>
      <c r="G19" s="107"/>
      <c r="H19" s="108"/>
    </row>
    <row r="20" spans="1:8">
      <c r="A20" s="101"/>
      <c r="B20" s="106"/>
      <c r="C20" s="107"/>
      <c r="D20" s="107"/>
      <c r="E20" s="107"/>
      <c r="F20" s="107"/>
      <c r="G20" s="107"/>
      <c r="H20" s="108"/>
    </row>
    <row r="21" spans="1:8">
      <c r="A21" s="101"/>
      <c r="B21" s="106"/>
      <c r="C21" s="107"/>
      <c r="D21" s="107"/>
      <c r="E21" s="107"/>
      <c r="F21" s="107"/>
      <c r="G21" s="107"/>
      <c r="H21" s="108"/>
    </row>
    <row r="22" spans="1:8" ht="72.599999999999994" customHeight="1">
      <c r="A22" s="102"/>
      <c r="B22" s="109"/>
      <c r="C22" s="110"/>
      <c r="D22" s="110"/>
      <c r="E22" s="110"/>
      <c r="F22" s="110"/>
      <c r="G22" s="110"/>
      <c r="H22" s="111"/>
    </row>
  </sheetData>
  <mergeCells count="6">
    <mergeCell ref="B3:E3"/>
    <mergeCell ref="B4:E4"/>
    <mergeCell ref="B5:E5"/>
    <mergeCell ref="A11:H14"/>
    <mergeCell ref="A17:A22"/>
    <mergeCell ref="B17:H2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215EAB3F82E441809AC4735405F909" ma:contentTypeVersion="17" ma:contentTypeDescription="Ein neues Dokument erstellen." ma:contentTypeScope="" ma:versionID="0a4443053ce87f76194d68298873729e">
  <xsd:schema xmlns:xsd="http://www.w3.org/2001/XMLSchema" xmlns:xs="http://www.w3.org/2001/XMLSchema" xmlns:p="http://schemas.microsoft.com/office/2006/metadata/properties" xmlns:ns2="afbe627f-647e-438d-b407-c9ef8ca59764" xmlns:ns3="4c217c40-2e24-409b-8265-7657ea7aa669" targetNamespace="http://schemas.microsoft.com/office/2006/metadata/properties" ma:root="true" ma:fieldsID="4b7ea2a77f5c312ff6dac0e117839a3a" ns2:_="" ns3:_="">
    <xsd:import namespace="afbe627f-647e-438d-b407-c9ef8ca59764"/>
    <xsd:import namespace="4c217c40-2e24-409b-8265-7657ea7a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Verantwortlichkei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e627f-647e-438d-b407-c9ef8ca597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cc91303c-f1de-4766-ae5c-a9e9cb59f1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Verantwortlichkeit" ma:index="23" nillable="true" ma:displayName="Verantwortlichkeit" ma:format="Dropdown" ma:list="UserInfo" ma:SharePointGroup="0" ma:internalName="Verantwortlichkei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7c40-2e24-409b-8265-7657ea7a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266d3cf-462f-42b0-b9f7-74b4ba02e909}" ma:internalName="TaxCatchAll" ma:showField="CatchAllData" ma:web="4c217c40-2e24-409b-8265-7657ea7aa6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217c40-2e24-409b-8265-7657ea7aa669" xsi:nil="true"/>
    <lcf76f155ced4ddcb4097134ff3c332f xmlns="afbe627f-647e-438d-b407-c9ef8ca59764">
      <Terms xmlns="http://schemas.microsoft.com/office/infopath/2007/PartnerControls"/>
    </lcf76f155ced4ddcb4097134ff3c332f>
    <Verantwortlichkeit xmlns="afbe627f-647e-438d-b407-c9ef8ca59764">
      <UserInfo>
        <DisplayName/>
        <AccountId xsi:nil="true"/>
        <AccountType/>
      </UserInfo>
    </Verantwortlichkeit>
  </documentManagement>
</p:properties>
</file>

<file path=customXml/itemProps1.xml><?xml version="1.0" encoding="utf-8"?>
<ds:datastoreItem xmlns:ds="http://schemas.openxmlformats.org/officeDocument/2006/customXml" ds:itemID="{F7F53BE2-5D43-4629-B5F2-4A96CE411C16}"/>
</file>

<file path=customXml/itemProps2.xml><?xml version="1.0" encoding="utf-8"?>
<ds:datastoreItem xmlns:ds="http://schemas.openxmlformats.org/officeDocument/2006/customXml" ds:itemID="{D0198D90-93B3-4C4C-A977-CCA40CF954D4}"/>
</file>

<file path=customXml/itemProps3.xml><?xml version="1.0" encoding="utf-8"?>
<ds:datastoreItem xmlns:ds="http://schemas.openxmlformats.org/officeDocument/2006/customXml" ds:itemID="{9D7D4437-5FA2-45AF-981C-4ABDADE3A7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Nahverkehrsgesellschaft Baden-Württemberg 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Mutlu, Ebru</dc:creator>
  <cp:keywords/>
  <dc:description/>
  <cp:lastModifiedBy>Gärtner, Tobias</cp:lastModifiedBy>
  <cp:revision/>
  <dcterms:created xsi:type="dcterms:W3CDTF">2019-05-28T09:10:28Z</dcterms:created>
  <dcterms:modified xsi:type="dcterms:W3CDTF">2026-08-20T14:44:10Z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0x010100DB215EAB3F82E441809AC4735405F909</vt:lpwstr>
  </property>
  <property fmtid="{D5CDD505-2E9C-101B-9397-08002B2CF9AE}" pid="3" name="MediaServiceImageTags">
    <vt:lpwstr/>
  </property>
</Properties>
</file>